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1 - TSO km 74,100 - 77,415" sheetId="2" r:id="rId2"/>
    <sheet name="Č21 - Práce SZT při oprav..." sheetId="3" r:id="rId3"/>
    <sheet name="Č31 - VRN" sheetId="4" r:id="rId4"/>
    <sheet name="Pokyny pro vyplnění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'Č11 - TSO km 74,100 - 77,415'!$C$87:$K$370</definedName>
    <definedName name="_xlnm.Print_Area" localSheetId="1">'Č11 - TSO km 74,100 - 77,415'!$C$4:$J$41,'Č11 - TSO km 74,100 - 77,415'!$C$47:$J$67,'Č11 - TSO km 74,100 - 77,415'!$C$73:$K$370</definedName>
    <definedName name="_xlnm.Print_Titles" localSheetId="1">'Č11 - TSO km 74,100 - 77,415'!$87:$87</definedName>
    <definedName name="_xlnm._FilterDatabase" localSheetId="2" hidden="1">'Č21 - Práce SZT při oprav...'!$C$85:$K$93</definedName>
    <definedName name="_xlnm.Print_Area" localSheetId="2">'Č21 - Práce SZT při oprav...'!$C$4:$J$41,'Č21 - Práce SZT při oprav...'!$C$47:$J$65,'Č21 - Práce SZT při oprav...'!$C$71:$K$93</definedName>
    <definedName name="_xlnm.Print_Titles" localSheetId="2">'Č21 - Práce SZT při oprav...'!$85:$85</definedName>
    <definedName name="_xlnm._FilterDatabase" localSheetId="3" hidden="1">'Č31 - VRN'!$C$85:$K$96</definedName>
    <definedName name="_xlnm.Print_Area" localSheetId="3">'Č31 - VRN'!$C$4:$J$41,'Č31 - VRN'!$C$47:$J$65,'Č31 - VRN'!$C$71:$K$96</definedName>
    <definedName name="_xlnm.Print_Titles" localSheetId="3">'Č31 - VRN'!$85:$85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9"/>
  <c r="J38"/>
  <c i="1" r="AY60"/>
  <c i="4" r="J37"/>
  <c i="1" r="AX60"/>
  <c i="4" r="BI96"/>
  <c r="BH96"/>
  <c r="BF96"/>
  <c r="BE96"/>
  <c r="T96"/>
  <c r="R96"/>
  <c r="P96"/>
  <c r="BK96"/>
  <c r="J96"/>
  <c r="BG96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60"/>
  <c i="4" r="BH88"/>
  <c r="F38"/>
  <c i="1" r="BC60"/>
  <c i="4" r="BF88"/>
  <c r="J36"/>
  <c i="1" r="AW60"/>
  <c i="4" r="F36"/>
  <c i="1" r="BA60"/>
  <c i="4" r="BE88"/>
  <c r="J35"/>
  <c i="1" r="AV60"/>
  <c i="4" r="F35"/>
  <c i="1" r="AZ60"/>
  <c i="4" r="T88"/>
  <c r="T87"/>
  <c r="T86"/>
  <c r="R88"/>
  <c r="R87"/>
  <c r="R86"/>
  <c r="P88"/>
  <c r="P87"/>
  <c r="P86"/>
  <c i="1" r="AU60"/>
  <c i="4" r="BK88"/>
  <c r="BK87"/>
  <c r="J87"/>
  <c r="BK86"/>
  <c r="J86"/>
  <c r="J63"/>
  <c r="J32"/>
  <c i="1" r="AG60"/>
  <c i="4" r="J88"/>
  <c r="BG88"/>
  <c r="F37"/>
  <c i="1" r="BB60"/>
  <c i="4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3" r="J39"/>
  <c r="J38"/>
  <c i="1" r="AY58"/>
  <c i="3" r="J37"/>
  <c i="1" r="AX58"/>
  <c i="3"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9"/>
  <c i="1" r="BD58"/>
  <c i="3" r="BH88"/>
  <c r="F38"/>
  <c i="1" r="BC58"/>
  <c i="3" r="BG88"/>
  <c r="F37"/>
  <c i="1" r="BB58"/>
  <c i="3" r="BF88"/>
  <c r="J36"/>
  <c i="1" r="AW58"/>
  <c i="3" r="F36"/>
  <c i="1" r="BA58"/>
  <c i="3" r="T88"/>
  <c r="T87"/>
  <c r="T86"/>
  <c r="R88"/>
  <c r="R87"/>
  <c r="R86"/>
  <c r="P88"/>
  <c r="P87"/>
  <c r="P86"/>
  <c i="1" r="AU58"/>
  <c i="3" r="BK88"/>
  <c r="BK87"/>
  <c r="J87"/>
  <c r="BK86"/>
  <c r="J86"/>
  <c r="J63"/>
  <c r="J32"/>
  <c i="1" r="AG58"/>
  <c i="3" r="J88"/>
  <c r="BE88"/>
  <c r="J35"/>
  <c i="1" r="AV58"/>
  <c i="3" r="F35"/>
  <c i="1" r="AZ58"/>
  <c i="3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2" r="J39"/>
  <c r="J38"/>
  <c i="1" r="AY56"/>
  <c i="2" r="J37"/>
  <c i="1" r="AX56"/>
  <c i="2" r="BI368"/>
  <c r="BH368"/>
  <c r="BF368"/>
  <c r="BE368"/>
  <c r="T368"/>
  <c r="R368"/>
  <c r="P368"/>
  <c r="BK368"/>
  <c r="J368"/>
  <c r="BG368"/>
  <c r="BI366"/>
  <c r="BH366"/>
  <c r="BF366"/>
  <c r="BE366"/>
  <c r="T366"/>
  <c r="R366"/>
  <c r="P366"/>
  <c r="BK366"/>
  <c r="J366"/>
  <c r="BG366"/>
  <c r="BI361"/>
  <c r="BH361"/>
  <c r="BF361"/>
  <c r="BE361"/>
  <c r="T361"/>
  <c r="R361"/>
  <c r="P361"/>
  <c r="BK361"/>
  <c r="J361"/>
  <c r="BG361"/>
  <c r="BI356"/>
  <c r="BH356"/>
  <c r="BF356"/>
  <c r="BE356"/>
  <c r="T356"/>
  <c r="R356"/>
  <c r="P356"/>
  <c r="BK356"/>
  <c r="J356"/>
  <c r="BG356"/>
  <c r="BI353"/>
  <c r="BH353"/>
  <c r="BF353"/>
  <c r="BE353"/>
  <c r="T353"/>
  <c r="R353"/>
  <c r="P353"/>
  <c r="BK353"/>
  <c r="J353"/>
  <c r="BG353"/>
  <c r="BI349"/>
  <c r="BH349"/>
  <c r="BF349"/>
  <c r="BE349"/>
  <c r="T349"/>
  <c r="R349"/>
  <c r="P349"/>
  <c r="BK349"/>
  <c r="J349"/>
  <c r="BG349"/>
  <c r="BI342"/>
  <c r="BH342"/>
  <c r="BF342"/>
  <c r="BE342"/>
  <c r="T342"/>
  <c r="R342"/>
  <c r="P342"/>
  <c r="BK342"/>
  <c r="J342"/>
  <c r="BG342"/>
  <c r="BI338"/>
  <c r="BH338"/>
  <c r="BF338"/>
  <c r="BE338"/>
  <c r="T338"/>
  <c r="R338"/>
  <c r="P338"/>
  <c r="BK338"/>
  <c r="J338"/>
  <c r="BG338"/>
  <c r="BI333"/>
  <c r="BH333"/>
  <c r="BF333"/>
  <c r="BE333"/>
  <c r="T333"/>
  <c r="R333"/>
  <c r="P333"/>
  <c r="BK333"/>
  <c r="J333"/>
  <c r="BG333"/>
  <c r="BI325"/>
  <c r="BH325"/>
  <c r="BF325"/>
  <c r="BE325"/>
  <c r="T325"/>
  <c r="R325"/>
  <c r="P325"/>
  <c r="BK325"/>
  <c r="J325"/>
  <c r="BG325"/>
  <c r="BI320"/>
  <c r="BH320"/>
  <c r="BF320"/>
  <c r="BE320"/>
  <c r="T320"/>
  <c r="R320"/>
  <c r="P320"/>
  <c r="BK320"/>
  <c r="J320"/>
  <c r="BG320"/>
  <c r="BI315"/>
  <c r="BH315"/>
  <c r="BF315"/>
  <c r="BE315"/>
  <c r="T315"/>
  <c r="R315"/>
  <c r="P315"/>
  <c r="BK315"/>
  <c r="J315"/>
  <c r="BG315"/>
  <c r="BI306"/>
  <c r="BH306"/>
  <c r="BF306"/>
  <c r="BE306"/>
  <c r="T306"/>
  <c r="R306"/>
  <c r="P306"/>
  <c r="BK306"/>
  <c r="J306"/>
  <c r="BG306"/>
  <c r="BI296"/>
  <c r="BH296"/>
  <c r="BF296"/>
  <c r="BE296"/>
  <c r="T296"/>
  <c r="R296"/>
  <c r="P296"/>
  <c r="BK296"/>
  <c r="J296"/>
  <c r="BG296"/>
  <c r="BI292"/>
  <c r="BH292"/>
  <c r="BF292"/>
  <c r="BE292"/>
  <c r="T292"/>
  <c r="T291"/>
  <c r="R292"/>
  <c r="R291"/>
  <c r="P292"/>
  <c r="P291"/>
  <c r="BK292"/>
  <c r="BK291"/>
  <c r="J291"/>
  <c r="J292"/>
  <c r="BG292"/>
  <c r="J66"/>
  <c r="BI288"/>
  <c r="BH288"/>
  <c r="BF288"/>
  <c r="BE288"/>
  <c r="T288"/>
  <c r="R288"/>
  <c r="P288"/>
  <c r="BK288"/>
  <c r="J288"/>
  <c r="BG288"/>
  <c r="BI285"/>
  <c r="BH285"/>
  <c r="BF285"/>
  <c r="BE285"/>
  <c r="T285"/>
  <c r="R285"/>
  <c r="P285"/>
  <c r="BK285"/>
  <c r="J285"/>
  <c r="BG285"/>
  <c r="BI278"/>
  <c r="BH278"/>
  <c r="BF278"/>
  <c r="BE278"/>
  <c r="T278"/>
  <c r="R278"/>
  <c r="P278"/>
  <c r="BK278"/>
  <c r="J278"/>
  <c r="BG278"/>
  <c r="BI274"/>
  <c r="BH274"/>
  <c r="BF274"/>
  <c r="BE274"/>
  <c r="T274"/>
  <c r="R274"/>
  <c r="P274"/>
  <c r="BK274"/>
  <c r="J274"/>
  <c r="BG274"/>
  <c r="BI270"/>
  <c r="BH270"/>
  <c r="BF270"/>
  <c r="BE270"/>
  <c r="T270"/>
  <c r="R270"/>
  <c r="P270"/>
  <c r="BK270"/>
  <c r="J270"/>
  <c r="BG270"/>
  <c r="BI257"/>
  <c r="BH257"/>
  <c r="BF257"/>
  <c r="BE257"/>
  <c r="T257"/>
  <c r="R257"/>
  <c r="P257"/>
  <c r="BK257"/>
  <c r="J257"/>
  <c r="BG257"/>
  <c r="BI250"/>
  <c r="BH250"/>
  <c r="BF250"/>
  <c r="BE250"/>
  <c r="T250"/>
  <c r="R250"/>
  <c r="P250"/>
  <c r="BK250"/>
  <c r="J250"/>
  <c r="BG250"/>
  <c r="BI246"/>
  <c r="BH246"/>
  <c r="BF246"/>
  <c r="BE246"/>
  <c r="T246"/>
  <c r="R246"/>
  <c r="P246"/>
  <c r="BK246"/>
  <c r="J246"/>
  <c r="BG246"/>
  <c r="BI242"/>
  <c r="BH242"/>
  <c r="BF242"/>
  <c r="BE242"/>
  <c r="T242"/>
  <c r="R242"/>
  <c r="P242"/>
  <c r="BK242"/>
  <c r="J242"/>
  <c r="BG242"/>
  <c r="BI239"/>
  <c r="BH239"/>
  <c r="BF239"/>
  <c r="BE239"/>
  <c r="T239"/>
  <c r="R239"/>
  <c r="P239"/>
  <c r="BK239"/>
  <c r="J239"/>
  <c r="BG239"/>
  <c r="BI235"/>
  <c r="BH235"/>
  <c r="BF235"/>
  <c r="BE235"/>
  <c r="T235"/>
  <c r="R235"/>
  <c r="P235"/>
  <c r="BK235"/>
  <c r="J235"/>
  <c r="BG235"/>
  <c r="BI231"/>
  <c r="BH231"/>
  <c r="BF231"/>
  <c r="BE231"/>
  <c r="T231"/>
  <c r="R231"/>
  <c r="P231"/>
  <c r="BK231"/>
  <c r="J231"/>
  <c r="BG231"/>
  <c r="BI227"/>
  <c r="BH227"/>
  <c r="BF227"/>
  <c r="BE227"/>
  <c r="T227"/>
  <c r="R227"/>
  <c r="P227"/>
  <c r="BK227"/>
  <c r="J227"/>
  <c r="BG227"/>
  <c r="BI221"/>
  <c r="BH221"/>
  <c r="BF221"/>
  <c r="BE221"/>
  <c r="T221"/>
  <c r="R221"/>
  <c r="P221"/>
  <c r="BK221"/>
  <c r="J221"/>
  <c r="BG221"/>
  <c r="BI217"/>
  <c r="BH217"/>
  <c r="BF217"/>
  <c r="BE217"/>
  <c r="T217"/>
  <c r="R217"/>
  <c r="P217"/>
  <c r="BK217"/>
  <c r="J217"/>
  <c r="BG217"/>
  <c r="BI212"/>
  <c r="BH212"/>
  <c r="BF212"/>
  <c r="BE212"/>
  <c r="T212"/>
  <c r="R212"/>
  <c r="P212"/>
  <c r="BK212"/>
  <c r="J212"/>
  <c r="BG212"/>
  <c r="BI208"/>
  <c r="BH208"/>
  <c r="BF208"/>
  <c r="BE208"/>
  <c r="T208"/>
  <c r="R208"/>
  <c r="P208"/>
  <c r="BK208"/>
  <c r="J208"/>
  <c r="BG208"/>
  <c r="BI191"/>
  <c r="BH191"/>
  <c r="BF191"/>
  <c r="BE191"/>
  <c r="T191"/>
  <c r="R191"/>
  <c r="P191"/>
  <c r="BK191"/>
  <c r="J191"/>
  <c r="BG191"/>
  <c r="BI137"/>
  <c r="BH137"/>
  <c r="BF137"/>
  <c r="BE137"/>
  <c r="T137"/>
  <c r="R137"/>
  <c r="P137"/>
  <c r="BK137"/>
  <c r="J137"/>
  <c r="BG137"/>
  <c r="BI133"/>
  <c r="BH133"/>
  <c r="BF133"/>
  <c r="BE133"/>
  <c r="T133"/>
  <c r="R133"/>
  <c r="P133"/>
  <c r="BK133"/>
  <c r="J133"/>
  <c r="BG133"/>
  <c r="BI129"/>
  <c r="BH129"/>
  <c r="BF129"/>
  <c r="BE129"/>
  <c r="T129"/>
  <c r="R129"/>
  <c r="P129"/>
  <c r="BK129"/>
  <c r="J129"/>
  <c r="BG129"/>
  <c r="BI125"/>
  <c r="BH125"/>
  <c r="BF125"/>
  <c r="BE125"/>
  <c r="T125"/>
  <c r="R125"/>
  <c r="P125"/>
  <c r="BK125"/>
  <c r="J125"/>
  <c r="BG125"/>
  <c r="BI105"/>
  <c r="BH105"/>
  <c r="BF105"/>
  <c r="BE105"/>
  <c r="T105"/>
  <c r="R105"/>
  <c r="P105"/>
  <c r="BK105"/>
  <c r="J105"/>
  <c r="BG105"/>
  <c r="BI99"/>
  <c r="BH99"/>
  <c r="BF99"/>
  <c r="BE99"/>
  <c r="T99"/>
  <c r="R99"/>
  <c r="P99"/>
  <c r="BK99"/>
  <c r="J99"/>
  <c r="BG99"/>
  <c r="BI95"/>
  <c r="BH95"/>
  <c r="BF95"/>
  <c r="BE95"/>
  <c r="T95"/>
  <c r="R95"/>
  <c r="P95"/>
  <c r="BK95"/>
  <c r="J95"/>
  <c r="BG95"/>
  <c r="BI91"/>
  <c r="F39"/>
  <c i="1" r="BD56"/>
  <c i="2" r="BH91"/>
  <c r="F38"/>
  <c i="1" r="BC56"/>
  <c i="2" r="BF91"/>
  <c r="J36"/>
  <c i="1" r="AW56"/>
  <c i="2" r="F36"/>
  <c i="1" r="BA56"/>
  <c i="2" r="BE91"/>
  <c r="J35"/>
  <c i="1" r="AV56"/>
  <c i="2" r="F35"/>
  <c i="1" r="AZ56"/>
  <c i="2" r="T91"/>
  <c r="T90"/>
  <c r="T89"/>
  <c r="T88"/>
  <c r="R91"/>
  <c r="R90"/>
  <c r="R89"/>
  <c r="R88"/>
  <c r="P91"/>
  <c r="P90"/>
  <c r="P89"/>
  <c r="P88"/>
  <c i="1" r="AU56"/>
  <c i="2" r="BK91"/>
  <c r="BK90"/>
  <c r="J90"/>
  <c r="BK89"/>
  <c r="J89"/>
  <c r="BK88"/>
  <c r="J88"/>
  <c r="J63"/>
  <c r="J32"/>
  <c i="1" r="AG56"/>
  <c i="2" r="J91"/>
  <c r="BG91"/>
  <c r="F37"/>
  <c i="1" r="BB56"/>
  <c i="2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1" r="BD59"/>
  <c r="BC59"/>
  <c r="BB59"/>
  <c r="BA59"/>
  <c r="AZ59"/>
  <c r="AY59"/>
  <c r="AX59"/>
  <c r="AW59"/>
  <c r="AV59"/>
  <c r="AU59"/>
  <c r="AT59"/>
  <c r="AS59"/>
  <c r="AG59"/>
  <c r="BD57"/>
  <c r="BC57"/>
  <c r="BB57"/>
  <c r="BA57"/>
  <c r="AZ57"/>
  <c r="AY57"/>
  <c r="AX57"/>
  <c r="AW57"/>
  <c r="AV57"/>
  <c r="AU57"/>
  <c r="AT57"/>
  <c r="AS57"/>
  <c r="AG57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N59"/>
  <c r="AT58"/>
  <c r="AN58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<sst xmlns="http://schemas.openxmlformats.org/spreadsheetml/2006/main">
  <si>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</si>
  <si>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</si>
  <si>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</si>
  <si>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</si>
  <si>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</si>
  <si>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{5958569c-3206-40c1-af59-894a435130a2}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</si>
  <si>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</si>
  <si>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</si>
  <si>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</si>
  <si>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</si>
  <si>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</si>
  <si>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</si>
  <si>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</si>
  <si>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</si>
  <si>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65019034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</si>
  <si>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</si>
  <si>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</si>
  <si>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traťového úseku Milostín - Měcholupy (vybrané úseky)</t>
  </si>
  <si>
    <t>KSO:</t>
  </si>
  <si>
    <t>824 26</t>
  </si>
  <si>
    <t>CC-CZ:</t>
  </si>
  <si>
    <t>21212</t>
  </si>
  <si>
    <t>Místo:</t>
  </si>
  <si>
    <t>TO Žatec</t>
  </si>
  <si>
    <t>Datum:</t>
  </si>
  <si>
    <t>30. 1. 2019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</si>
  <si>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</si>
  <si>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</si>
  <si>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</si>
  <si>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</si>
  <si>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</si>
  <si>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</si>
  <si>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</si>
  <si>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</si>
  <si>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</si>
  <si>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</si>
  <si>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</si>
  <si>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</si>
  <si>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</si>
  <si>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</si>
  <si>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</si>
  <si>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</si>
  <si>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</si>
  <si>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Horák Jiří, horak@szdc.cz, 602155923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</si>
  <si>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</si>
  <si>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</si>
  <si>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</si>
  <si>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</si>
  <si>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</si>
  <si>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</si>
  <si>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</si>
  <si>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</si>
  <si>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</si>
  <si>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</si>
  <si>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</si>
  <si>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</si>
  <si>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</si>
  <si>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</si>
  <si>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</si>
  <si>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</si>
  <si>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</si>
  <si>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</si>
  <si>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</si>
  <si>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</si>
  <si>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</si>
  <si>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</si>
  <si>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</si>
  <si>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</si>
  <si>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</si>
  <si>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</si>
  <si>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</si>
  <si>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</si>
  <si>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</si>
  <si>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</si>
  <si>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</si>
  <si>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</si>
  <si>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</si>
  <si>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</si>
  <si>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</si>
  <si>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</si>
  <si>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</si>
  <si>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</si>
  <si>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</si>
  <si>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</si>
  <si>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</si>
  <si>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TSO Milostín - Měcholupy</t>
  </si>
  <si>
    <t>STA</t>
  </si>
  <si>
    <t>1</t>
  </si>
  <si>
    <t>{fa218ccb-9292-4f85-99a0-aad22e5706db}</t>
  </si>
  <si>
    <t>2</t>
  </si>
  <si>
    <t>/</t>
  </si>
  <si>
    <t>Č11</t>
  </si>
  <si>
    <t>TSO km 74,100 - 77,415</t>
  </si>
  <si>
    <t>Soupis</t>
  </si>
  <si>
    <t>{a4b54957-ab51-4ca4-8c07-8a7cd8fd9ecb}</t>
  </si>
  <si>
    <t>O2</t>
  </si>
  <si>
    <t>Práce SZT při opravě Milostín - Měcholupy</t>
  </si>
  <si>
    <t>{076bfb5f-c201-490a-8c19-b0274a9533fc}</t>
  </si>
  <si>
    <t>Č21</t>
  </si>
  <si>
    <t>{50dad933-1115-441f-862a-42effda750e7}</t>
  </si>
  <si>
    <t>O3</t>
  </si>
  <si>
    <t>Vedlejší rozpočtové náklady</t>
  </si>
  <si>
    <t>{a935240b-6afc-420f-830d-4c05f810fb7c}</t>
  </si>
  <si>
    <t>Č31</t>
  </si>
  <si>
    <t>VRN</t>
  </si>
  <si>
    <t>{708e749f-8f77-4378-a47c-38598189459b}</t>
  </si>
  <si>
    <t>SČ_11</t>
  </si>
  <si>
    <t>Strojní čištění</t>
  </si>
  <si>
    <t>km</t>
  </si>
  <si>
    <t>3,315</t>
  </si>
  <si>
    <t>Dopl_11</t>
  </si>
  <si>
    <t>Doplnění po strojním čištění</t>
  </si>
  <si>
    <t>m3</t>
  </si>
  <si>
    <t>1333,956</t>
  </si>
  <si>
    <t>KRYCÍ LIST SOUPISU PRACÍ</t>
  </si>
  <si>
    <t>ASP_11</t>
  </si>
  <si>
    <t>Následné podbití</t>
  </si>
  <si>
    <t>3,565</t>
  </si>
  <si>
    <t>Příkop_zpevněný_11</t>
  </si>
  <si>
    <t>Příkop zpevněný podél zdi - čištění</t>
  </si>
  <si>
    <t>144,3</t>
  </si>
  <si>
    <t>Příkop_nezpev_11</t>
  </si>
  <si>
    <t>Příkop nezpevněný - čištění</t>
  </si>
  <si>
    <t>284,18</t>
  </si>
  <si>
    <t>SB6_11</t>
  </si>
  <si>
    <t>SB6 na rušené styky</t>
  </si>
  <si>
    <t>ks</t>
  </si>
  <si>
    <t>146</t>
  </si>
  <si>
    <t>Objekt:</t>
  </si>
  <si>
    <t>Dřevo_dvojčité_11</t>
  </si>
  <si>
    <t>Pražce dvojčité dřevěné ze styků</t>
  </si>
  <si>
    <t>pár</t>
  </si>
  <si>
    <t>62</t>
  </si>
  <si>
    <t>O1 - TSO Milostín - Měcholupy</t>
  </si>
  <si>
    <t>SB6_demontáž_11</t>
  </si>
  <si>
    <t>SB6 poškozené k demontáži</t>
  </si>
  <si>
    <t>kus</t>
  </si>
  <si>
    <t>84</t>
  </si>
  <si>
    <t>Soupis:</t>
  </si>
  <si>
    <t>Nástupiště_11</t>
  </si>
  <si>
    <t>Demontáž a montáž po SČ</t>
  </si>
  <si>
    <t>148</t>
  </si>
  <si>
    <t>Č11 - TSO km 74,100 - 77,415</t>
  </si>
  <si>
    <t>KolVložky_11</t>
  </si>
  <si>
    <t>Kolejnicové vložky na defektoskopii a svařování "</t>
  </si>
  <si>
    <t>m</t>
  </si>
  <si>
    <t>412</t>
  </si>
  <si>
    <t>AT_jedn_11</t>
  </si>
  <si>
    <t>Závěrné svary</t>
  </si>
  <si>
    <t>24</t>
  </si>
  <si>
    <t>Pryž_samostatně_11</t>
  </si>
  <si>
    <t>Výměna jen pryžovek</t>
  </si>
  <si>
    <t>164</t>
  </si>
  <si>
    <t>ŽS4_2ks_a_Pryž_11</t>
  </si>
  <si>
    <t>Výměna komplety a pryžovka</t>
  </si>
  <si>
    <t>ul.pl.</t>
  </si>
  <si>
    <t>10396</t>
  </si>
  <si>
    <t>Skládka_zemina_11</t>
  </si>
  <si>
    <t>Zemina na skládku</t>
  </si>
  <si>
    <t>t</t>
  </si>
  <si>
    <t>4582,235</t>
  </si>
  <si>
    <t>Skládka_SB6_11</t>
  </si>
  <si>
    <t>Beton na skládku</t>
  </si>
  <si>
    <t>22,848</t>
  </si>
  <si>
    <t>Skládka_dřevo_11</t>
  </si>
  <si>
    <t>Dřevěné pražce na skládku</t>
  </si>
  <si>
    <t>12,4</t>
  </si>
  <si>
    <t>ŽS4_antikoro_11</t>
  </si>
  <si>
    <t>ŽS4 antikoro do P49</t>
  </si>
  <si>
    <t>44</t>
  </si>
  <si>
    <t>Balená_obrus_11</t>
  </si>
  <si>
    <t>Balená do obrusné vrstvy</t>
  </si>
  <si>
    <t>2,16</t>
  </si>
  <si>
    <t>Balená_ložní_11</t>
  </si>
  <si>
    <t>Balená spodek</t>
  </si>
  <si>
    <t>4,32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</si>
  <si>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</si>
  <si>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</si>
  <si>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</si>
  <si>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</si>
  <si>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</si>
  <si>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</si>
  <si>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</si>
  <si>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</si>
  <si>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</si>
  <si>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</si>
  <si>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</si>
  <si>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</si>
  <si>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</si>
  <si>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</si>
  <si>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</si>
  <si>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</si>
  <si>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</si>
  <si>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</si>
  <si>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</si>
  <si>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</si>
  <si>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</si>
  <si>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</si>
  <si>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</si>
  <si>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</si>
  <si>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</si>
  <si>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</si>
  <si>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</si>
  <si>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</si>
  <si>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Sborník UOŽI 01 2019</t>
  </si>
  <si>
    <t>4</t>
  </si>
  <si>
    <t>1833107084</t>
  </si>
  <si>
    <t>PSC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</si>
  <si>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pražců._x000d_
2. V cenách nejsou obsaženy náklady na snížení KL pod patou kolejnice, následnou úpravu směrového a výškového uspořádání dodávku a doplnění kameniva.</t>
  </si>
  <si>
    <t>VV</t>
  </si>
  <si>
    <t>"km " (74,100-77,415)*-1</t>
  </si>
  <si>
    <t>Součet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</si>
  <si>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</si>
  <si>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</si>
  <si>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1137307965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</si>
  <si>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</si>
  <si>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 xml:space="preserve">"Odpad z čištění 30 %               "SČ_11*2,012*1000*0,20</t>
  </si>
  <si>
    <t>3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</si>
  <si>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</si>
  <si>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</si>
  <si>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1260464413</t>
  </si>
  <si>
    <t>Poznámka k souboru cen:_x000d_
1. V cenách jsou započteny náklady na úpravu nadvýšení KL ručně._x000d_
2. V cenách nejsou obsaženy náklady na doplnění a zřízení nadvýšení z vozů a na dodávku kameniva.</t>
  </si>
  <si>
    <t>"km "(74,973-75,407)*-1000</t>
  </si>
  <si>
    <t>"km "(75,661-76,122)*-1000</t>
  </si>
  <si>
    <t>"km "(76,192-76,611)*-1000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</si>
  <si>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</si>
  <si>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</si>
  <si>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2023240545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</si>
  <si>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vrtule._x000d_
2. V cenách nejsou obsaženy náklady na odstranění KL, rozrušení lavičky, úpravu KL do profilu, snížení KL pod patou kolejnice, doplnění kameniva, dodávku materiálu, dopravu výzisku na skládku a skládkovné.</t>
  </si>
  <si>
    <t>"Náhrada dvojčitých dřevěných pražců na stycích vždy jedním pražcem betonovým užitým SB6 ze zásob zadavatele "</t>
  </si>
  <si>
    <t>" V dalších řádcích vždy počet nové vkládaných pražců SB6"</t>
  </si>
  <si>
    <t xml:space="preserve">"km  74,365 - 74,813"19</t>
  </si>
  <si>
    <t xml:space="preserve">"km  75,013 - 75,338"14</t>
  </si>
  <si>
    <t xml:space="preserve">"km  75,740 - 76,063"14</t>
  </si>
  <si>
    <t xml:space="preserve">"km  76,239 - 76,592"15</t>
  </si>
  <si>
    <t>Mezisoučet</t>
  </si>
  <si>
    <t>"Náhrada poškozených pražců SB6 pražcem betonovým užitým SB6 ze zásob zadavatele "</t>
  </si>
  <si>
    <t xml:space="preserve">"km 74,113                    "2</t>
  </si>
  <si>
    <t xml:space="preserve">"km 74,516 -74,539   "31</t>
  </si>
  <si>
    <t xml:space="preserve">"km 74,573 - 74,641   "9</t>
  </si>
  <si>
    <t xml:space="preserve">"km 74,728 - 74,815  "3</t>
  </si>
  <si>
    <t xml:space="preserve">"km 75,189                   "2</t>
  </si>
  <si>
    <t xml:space="preserve">"km 75,766 - 75,988   "35</t>
  </si>
  <si>
    <t xml:space="preserve">"km 76,516                      "1</t>
  </si>
  <si>
    <t xml:space="preserve">"km 76,915                     "1</t>
  </si>
  <si>
    <t>5906105010</t>
  </si>
  <si>
    <t>Demontáž pražce dřevěný. Poznámka: 1. V cenách jsou započteny náklady na manipulaci, demontáž, odstrojení do součástí a uložení pražců.</t>
  </si>
  <si>
    <t>1084792257</t>
  </si>
  <si>
    <t>Poznámka k souboru cen:_x000d_
1. V cenách jsou započteny náklady na manipulaci, demontáž, odstrojení do součástí a uložení pražců.</t>
  </si>
  <si>
    <t>Dřevo_dvojčité_11*2</t>
  </si>
  <si>
    <t>6</t>
  </si>
  <si>
    <t>5906105020</t>
  </si>
  <si>
    <t>Demontáž pražce betonový. Poznámka: 1. V cenách jsou započteny náklady na manipulaci, demontáž, odstrojení do součástí a uložení pražců.</t>
  </si>
  <si>
    <t>2049461934</t>
  </si>
  <si>
    <t>7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</si>
  <si>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</si>
  <si>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</si>
  <si>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-1873738783</t>
  </si>
  <si>
    <t>Poznámka k souboru cen:_x000d_
1. V cenách jsou započteny náklady na uvolnění upevňovadel, odstranění kameniva v míře dostatečné pro posun pražce, jeho posunutí, dotažení upevňovadel, dohození a úprava KL._x000d_
2. V cenách nejsou obsaženy náklady na podbití pražce, doplnění a dodávku kameniva.</t>
  </si>
  <si>
    <t>Dřevo_dvojčité_11*3</t>
  </si>
  <si>
    <t>8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</si>
  <si>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</si>
  <si>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</si>
  <si>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264327180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</si>
  <si>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</si>
  <si>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 xml:space="preserve">" kolejnicové vložky  50 ks km 74,242 - 77,405"</t>
  </si>
  <si>
    <t>"km 74,242, Lp"7" m"</t>
  </si>
  <si>
    <t>"km 74,253, Pp"7" m"</t>
  </si>
  <si>
    <t>"km 74,34, Lp"18" m"</t>
  </si>
  <si>
    <t>"km 74,34, Pp"18" m"</t>
  </si>
  <si>
    <t>"km 74,533, Pp"7" m"</t>
  </si>
  <si>
    <t>"km 74,607, Lp"7" m"</t>
  </si>
  <si>
    <t>"km 74,738, Lp"5" m"</t>
  </si>
  <si>
    <t>"km 74,808, Lp"7" m"</t>
  </si>
  <si>
    <t>"km 74,808, Pp"7" m"</t>
  </si>
  <si>
    <t>"km 74,834, Lp"6" m"</t>
  </si>
  <si>
    <t>"km 74,834, Pp"6" m"</t>
  </si>
  <si>
    <t>"km 74,863, Lp"5" m"</t>
  </si>
  <si>
    <t>"km 74,936, Lp"5" m"</t>
  </si>
  <si>
    <t>"km 74,936, Pp"14" m"</t>
  </si>
  <si>
    <t>"km 74,988, Lp"4" m"</t>
  </si>
  <si>
    <t>"km 74,988, Pp"4" m"</t>
  </si>
  <si>
    <t>"km 75,815, Pp"5" m"</t>
  </si>
  <si>
    <t>"km 75,363, Lp"5" m"</t>
  </si>
  <si>
    <t>"km 75,414, Lp"4" m"</t>
  </si>
  <si>
    <t>"km 75,439, Pp"3" m"</t>
  </si>
  <si>
    <t>"km 75,514, Lp"5" m"</t>
  </si>
  <si>
    <t>"km 75,539, Pp"4" m"</t>
  </si>
  <si>
    <t>"km 75,590, Lp"3" m"</t>
  </si>
  <si>
    <t>"km 75,590, Pp"3" m"</t>
  </si>
  <si>
    <t>"km 75,686, Pp"11" m"</t>
  </si>
  <si>
    <t>"km 75,711, Lp"5" m"</t>
  </si>
  <si>
    <t>"km 75,711, Pp"33" m"</t>
  </si>
  <si>
    <t>"km 75,805, Pp"12" m"</t>
  </si>
  <si>
    <t>"km 75,861, Lp"10" m"</t>
  </si>
  <si>
    <t>"km 75,877, Lp"13" m"</t>
  </si>
  <si>
    <t>"km 75,877, Pp"13" m"</t>
  </si>
  <si>
    <t>"km 75,929, Lp"11" m"</t>
  </si>
  <si>
    <t>"km 75,929, Pp"11" m"</t>
  </si>
  <si>
    <t>"km 75,960, Pp"9" m"</t>
  </si>
  <si>
    <t>"km 75,986, Pp"8" m"</t>
  </si>
  <si>
    <t>"km 76,113, Lp"3" m"</t>
  </si>
  <si>
    <t>"km 76,164, Lp"3" m"</t>
  </si>
  <si>
    <t>"km 76,214, Lp"3" m"</t>
  </si>
  <si>
    <t>"km 76,214, Pp"8" m"</t>
  </si>
  <si>
    <t>"km 76,262, Lp"11" m"</t>
  </si>
  <si>
    <t>"km 76,486, Pp"19" m"</t>
  </si>
  <si>
    <t>"km 76,592, Pp"11" m"</t>
  </si>
  <si>
    <t>"km 76,617, Lp"3" m"</t>
  </si>
  <si>
    <t>"km 77,009, Lp"9" m"</t>
  </si>
  <si>
    <t>"km 77,108, Lp"3" m"</t>
  </si>
  <si>
    <t>"km 77,225, Lp"14" m"</t>
  </si>
  <si>
    <t>"km 77,260, Lp"20" m"</t>
  </si>
  <si>
    <t>"km 77,260, Pp"3" m"</t>
  </si>
  <si>
    <t>"km 77,355, Lp"4" m"</t>
  </si>
  <si>
    <t>"km 77,405, Lp"3" m"</t>
  </si>
  <si>
    <t>9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</si>
  <si>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</si>
  <si>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</si>
  <si>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-1754781101</t>
  </si>
  <si>
    <t>Poznámka k souboru cen:_x000d_
1. V cenách jsou započteny náklady na přizdvižení a posun kolejnice. Položka se použije v případě krácení deformovaných konců kolejnic před svařováním._x000d_
2. V cenách nejsou obsaženy náklady na demontáž a montáž upevňovadel. Položku nelze použít pro posun z důvodu úpravy dilatačních spár před svařováním.</t>
  </si>
  <si>
    <t>" Výřez starých svarů km 74,888 - 77,405 "</t>
  </si>
  <si>
    <t>"km "(74,888-74,936)*-1000"Pp"</t>
  </si>
  <si>
    <t>"km "(74,913-74,936)*-1000"Lp"</t>
  </si>
  <si>
    <t>"km "(75,439-75,514)*-1000"Lp"</t>
  </si>
  <si>
    <t>"km "(75,489-75,539)*-1000"Pp"</t>
  </si>
  <si>
    <t>"km "(75,639-75,711)*-1000"Lp"</t>
  </si>
  <si>
    <t>"km "(75,639-75,686)*-1000"Pp"</t>
  </si>
  <si>
    <t>"km "(76,088-76,113)*-1000"Lp"</t>
  </si>
  <si>
    <t>"km "(76,088-76,214)*-1000"Pp"</t>
  </si>
  <si>
    <t>"km "(76,486-76,617)*-1000"Pp"</t>
  </si>
  <si>
    <t>"km "(76,868-77,009)*-1000"Lp"</t>
  </si>
  <si>
    <t>"km "(77,084-77,108)*-1000"Lp"</t>
  </si>
  <si>
    <t>"km "(77,315-77,355)*-1000"Lp"</t>
  </si>
  <si>
    <t>"km "(77,390-77,405)*-1000"Lp"</t>
  </si>
  <si>
    <t>10</t>
  </si>
  <si>
    <t>5907050120</t>
  </si>
  <si>
    <t>Dělení kolejnic kyslíkem tv. S49. Poznámka: 1. V cenách jsou započteny náklady na manipulaci podložení, označení a provedení řezu kolejnice.</t>
  </si>
  <si>
    <t>1411116630</t>
  </si>
  <si>
    <t>Poznámka k souboru cen:_x000d_
1. V cenách jsou započteny náklady na manipulaci podložení, označení a provedení řezu kolejnice.</t>
  </si>
  <si>
    <t>350</t>
  </si>
  <si>
    <t>11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</si>
  <si>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</si>
  <si>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</si>
  <si>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</si>
  <si>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563552979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</si>
  <si>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</si>
  <si>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 xml:space="preserve">5536  " pražců  v km 74,100 - 77,465 "*2</t>
  </si>
  <si>
    <t>KolVložky_11*-1,640-0,320</t>
  </si>
  <si>
    <t>12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</si>
  <si>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</si>
  <si>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</si>
  <si>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1841010003</t>
  </si>
  <si>
    <t>Poznámka k souboru cen:_x000d_
1. V cenách jsou započteny náklady na demontáž upevňovadel, výměnu součásti, montáž upevňovadel a ošetření součástí mazivem._x000d_
2. V cenách nejsou obsaženy náklady na dodávku materiálu.</t>
  </si>
  <si>
    <t xml:space="preserve">" km  "(74,050 - 74,100)*-1640*2</t>
  </si>
  <si>
    <t>13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</si>
  <si>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</si>
  <si>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</si>
  <si>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643825016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</si>
  <si>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</si>
  <si>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" Výběhy "2*0,050</t>
  </si>
  <si>
    <t>"km "(72,500-72,650)*-1</t>
  </si>
  <si>
    <t>14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</si>
  <si>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</si>
  <si>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</si>
  <si>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319075071</t>
  </si>
  <si>
    <t>Poznámka k souboru cen:_x000d_
1. V cenách jsou započteny náklady na stabilizaci v režimu s řízeným (konstantním) poklesem včetně měření a předání tištěných výstupů.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</si>
  <si>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</si>
  <si>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</si>
  <si>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</si>
  <si>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1052160628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</si>
  <si>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</si>
  <si>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120</t>
  </si>
  <si>
    <t>AT_serio_11</t>
  </si>
  <si>
    <t>16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</si>
  <si>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</si>
  <si>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</si>
  <si>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-1138945258</t>
  </si>
  <si>
    <t>17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</si>
  <si>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</si>
  <si>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</si>
  <si>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626068688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</si>
  <si>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</si>
  <si>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18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</si>
  <si>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</si>
  <si>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</si>
  <si>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672968404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</si>
  <si>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</si>
  <si>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 xml:space="preserve">" km  "(74,050-77,465)*-1000*2</t>
  </si>
  <si>
    <t>BK_11</t>
  </si>
  <si>
    <t>19</t>
  </si>
  <si>
    <t>5912065210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</si>
  <si>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</si>
  <si>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1542658127</t>
  </si>
  <si>
    <t>Poznámka k souboru cen:_x000d_
1. V cenách jsou započteny náklady na montáž součástí značky včetně zemních prací a úpravy terénu._x000d_
2. V cenách nejsou obsaženy náklady na dodávku materiálu.</t>
  </si>
  <si>
    <t>60</t>
  </si>
  <si>
    <t>Zajišť_značky_11</t>
  </si>
  <si>
    <t>20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</si>
  <si>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</si>
  <si>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</si>
  <si>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416461803</t>
  </si>
  <si>
    <t>Poznámka k souboru cen:_x000d_
1. V cenách jsou započteny náklady na odtěžení nánosu a nečistot, rozprostření výzisku na terén nebo naložení na dopravní prostředek._x000d_
2. V cenách nejsou obsaženy náklady na dopravu a skládkovné.</t>
  </si>
  <si>
    <t>"Příkop zpevněný podél zdi - čištění"</t>
  </si>
  <si>
    <t xml:space="preserve">"km  "(74,980 - 75,190)*-1000*0,26 "m3/m"</t>
  </si>
  <si>
    <t xml:space="preserve">"km  "(75,470 - 75,615)*-1000*0,26 "m3/m"</t>
  </si>
  <si>
    <t xml:space="preserve">"km  "(76,350 - 76,550)*-1000*0,26 "m3/m"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</si>
  <si>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</si>
  <si>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</si>
  <si>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-382457931</t>
  </si>
  <si>
    <t xml:space="preserve">"Příkop nezpevněný  - čištění"</t>
  </si>
  <si>
    <t xml:space="preserve">"km  "(74,350 - 74,390)*-1000*0,26 "m3/m"</t>
  </si>
  <si>
    <t xml:space="preserve">"km  "(74,950 - 74,980)*-1000*0,26 "m3/m"</t>
  </si>
  <si>
    <t xml:space="preserve">"km  "(75,190 - 75,220)*-1000*0,26 "m3/m"</t>
  </si>
  <si>
    <t xml:space="preserve">"km  "(75,430 - 75,470)*-1000*0,26 "m3/m"</t>
  </si>
  <si>
    <t xml:space="preserve">"km  "(75,615 - 75,670)*-1000*0,26 "m3/m"</t>
  </si>
  <si>
    <t xml:space="preserve">"km  "(76,090 - 76,350)*-1000*0,26 "m3/m"</t>
  </si>
  <si>
    <t xml:space="preserve">"km  "(76,550 - 76,730)*-1000*0,26 "m3/m"</t>
  </si>
  <si>
    <t xml:space="preserve">"km  "(76,900 - 77,053)*-1000*0,26 "m3/m"</t>
  </si>
  <si>
    <t xml:space="preserve">"km  "(77,210 - 77,515)*-1000*0,26 "m3/m"</t>
  </si>
  <si>
    <t>22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</si>
  <si>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</si>
  <si>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</si>
  <si>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663767678</t>
  </si>
  <si>
    <t>Poznámka k souboru cen:_x000d_
1. V cenách jsou započteny náklady na snesení, uložení nebo naložení na dopravní prostředek a uložení na úložišti.</t>
  </si>
  <si>
    <t>"zast. Deštnice "148</t>
  </si>
  <si>
    <t>23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</si>
  <si>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</si>
  <si>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</si>
  <si>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1932725534</t>
  </si>
  <si>
    <t>Poznámka k souboru cen:_x000d_
1. V cenách jsou započteny náklady na manipulaci a montáž desek podle vzorového listu._x000d_
2. V cenách nejsou obsaženy náklady na dodávku materiálu.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</si>
  <si>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</si>
  <si>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</si>
  <si>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928134190</t>
  </si>
  <si>
    <t>Poznámka k souboru cen:_x000d_
1. V cenách jsou započteny náklady na těžení a uložení výzisku na terén nebo naložení na dopravní prostředek a uložení na úložišti.</t>
  </si>
  <si>
    <t>"Odtěžení zeminy a štěrkového lože mezi TK a zrušenou 2.TK"</t>
  </si>
  <si>
    <t xml:space="preserve">"km  "(74,380 - 74,800)*-1000*0,65 "m3/m"</t>
  </si>
  <si>
    <t xml:space="preserve">"km  "(75,430 - 75,715)*-1000*0,65 "m3/m"</t>
  </si>
  <si>
    <t xml:space="preserve">"km  "(76,700 - 77,200)*-1000*0,65 "m3/m"</t>
  </si>
  <si>
    <t>Odtěžení_11</t>
  </si>
  <si>
    <t>25</t>
  </si>
  <si>
    <t>M</t>
  </si>
  <si>
    <t>5963146010</t>
  </si>
  <si>
    <t>Železniční přejezdové konstrukce Asfaltový beton ACL 16S 50/70 hrubozrnný-ložní vrstva</t>
  </si>
  <si>
    <t>Sborník UOŽI 01 2017</t>
  </si>
  <si>
    <t>249010895</t>
  </si>
  <si>
    <t>6*0,9*0,16*2,5*2</t>
  </si>
  <si>
    <t>26</t>
  </si>
  <si>
    <t>5963146000</t>
  </si>
  <si>
    <t>Železniční přejezdové konstrukce Asfaltový beton ACO 11S 50/70 střednězrnný-obrusná vrstva</t>
  </si>
  <si>
    <t>-1231144174</t>
  </si>
  <si>
    <t>6*0,9*0,08*2,5*2</t>
  </si>
  <si>
    <t>OST</t>
  </si>
  <si>
    <t>Ostatní</t>
  </si>
  <si>
    <t>27</t>
  </si>
  <si>
    <t>9901000300</t>
  </si>
  <si>
    <t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</si>
  <si>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512</t>
  </si>
  <si>
    <t>-1526635328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</si>
  <si>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</si>
  <si>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"Pryžovky a polyetyleny na skládku"1</t>
  </si>
  <si>
    <t>28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</si>
  <si>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</si>
  <si>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</si>
  <si>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1085359145</t>
  </si>
  <si>
    <t xml:space="preserve">"Staré štěrkové lože               "Dopl_11*1,8</t>
  </si>
  <si>
    <t xml:space="preserve">"Odtěžení zeminy mezi kolejemi      "Odtěžení_11*1,8</t>
  </si>
  <si>
    <t>(Příkop_nezpev_11+Příkop_zpevněný_11)*1,8</t>
  </si>
  <si>
    <t>29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</si>
  <si>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</si>
  <si>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</si>
  <si>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1706153851</t>
  </si>
  <si>
    <t>SB6_demontáž_11*0,272</t>
  </si>
  <si>
    <t>Dřevo_dvojčité_11*2*0,100</t>
  </si>
  <si>
    <t xml:space="preserve">"Doprava užitých SB6 zadavatele z Lenešic   "</t>
  </si>
  <si>
    <t>SB6_11*0,310</t>
  </si>
  <si>
    <t>30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</si>
  <si>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</si>
  <si>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</si>
  <si>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1232587301</t>
  </si>
  <si>
    <t>"Doprava kolejnic na vložky z Duchcova "</t>
  </si>
  <si>
    <t>KolVložky_11*0,04939</t>
  </si>
  <si>
    <t>31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</si>
  <si>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</si>
  <si>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</si>
  <si>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534466203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</si>
  <si>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</si>
  <si>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Balená_ložní_11+Balená_obrus_11</t>
  </si>
  <si>
    <t>32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</si>
  <si>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</si>
  <si>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</si>
  <si>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16263223</t>
  </si>
  <si>
    <t>Skládka_dřevo_11+Skládka_SB6_11</t>
  </si>
  <si>
    <t>33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</si>
  <si>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</si>
  <si>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</si>
  <si>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-458948706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</si>
  <si>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</si>
  <si>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34</t>
  </si>
  <si>
    <t>9909000300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</si>
  <si>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</si>
  <si>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897042680</t>
  </si>
  <si>
    <t>35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</si>
  <si>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</si>
  <si>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</si>
  <si>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-1788223676</t>
  </si>
  <si>
    <t>ŽS4_2ks_a_Pryž_11*0,000163</t>
  </si>
  <si>
    <t>(KolVložky_11*1,640+0,320)*0,000163</t>
  </si>
  <si>
    <t>Pryž_samostatně_11*0,000163</t>
  </si>
  <si>
    <t>Dřevo_dvojčité_11*0,000163</t>
  </si>
  <si>
    <t>36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</si>
  <si>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</si>
  <si>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</si>
  <si>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-2102275285</t>
  </si>
  <si>
    <t>37</t>
  </si>
  <si>
    <t>5955101005</t>
  </si>
  <si>
    <t>Kamenivo drcené štěrk frakce 31,5/63 třídy min. BII</t>
  </si>
  <si>
    <t>-110742416</t>
  </si>
  <si>
    <t>Dopl_11*1,5</t>
  </si>
  <si>
    <t>38</t>
  </si>
  <si>
    <t>5958158005</t>
  </si>
  <si>
    <t xml:space="preserve">Podložka pryžová pod patu kolejnice S49  183/126/6</t>
  </si>
  <si>
    <t>1757210800</t>
  </si>
  <si>
    <t>KolVložky_11*1,64+0,32</t>
  </si>
  <si>
    <t>39</t>
  </si>
  <si>
    <t>5958128010</t>
  </si>
  <si>
    <t>Komplety ŽS 4 (šroub RS 1, matice M 24, podložka Fe6, svěrka ŽS4)</t>
  </si>
  <si>
    <t>-1362590431</t>
  </si>
  <si>
    <t>(KolVložky_11*1,64+0,32)*2</t>
  </si>
  <si>
    <t>ŽS4_2ks_a_Pryž_11*2</t>
  </si>
  <si>
    <t>-ŽS4_antikoro_11</t>
  </si>
  <si>
    <t>40</t>
  </si>
  <si>
    <t>5958125010</t>
  </si>
  <si>
    <t>Komplety s antikorozní úpravou ŽS 4 (svěrka ŽS4, šroub RS 1, matice M24, podložka Fe6)</t>
  </si>
  <si>
    <t>1606860429</t>
  </si>
  <si>
    <t>" Do přejezdu P49 km 77,210 "44</t>
  </si>
  <si>
    <t>41</t>
  </si>
  <si>
    <t>5962119010</t>
  </si>
  <si>
    <t>Zajištění PPK konzolová značka</t>
  </si>
  <si>
    <t>-2135951116</t>
  </si>
  <si>
    <t>"Včetně základu sloupku a štítku "Zajišť_značky_11</t>
  </si>
  <si>
    <t>O2 - Práce SZT při opravě Milostín - Měcholupy</t>
  </si>
  <si>
    <t>Č21 - Práce SZT při opravě Milostín - Měcholupy</t>
  </si>
  <si>
    <t>7592007050</t>
  </si>
  <si>
    <t>Demontáž počítacího bodu (senzoru) RSR 180</t>
  </si>
  <si>
    <t>-1882447168</t>
  </si>
  <si>
    <t>7590147040</t>
  </si>
  <si>
    <t>Demontáž závěru kabelového zabezpečovacího na zemní podpěru UKM 12</t>
  </si>
  <si>
    <t>-386487909</t>
  </si>
  <si>
    <t>7594107330</t>
  </si>
  <si>
    <t>Demontáž kolejnicového lanového propojení z betonových pražců</t>
  </si>
  <si>
    <t>1430377653</t>
  </si>
  <si>
    <t>7592005050</t>
  </si>
  <si>
    <t>Montáž počítacího bodu (senzoru) RSR 180 - uložení a připevnění na určené místo, seřízení polohy, přezkoušení</t>
  </si>
  <si>
    <t>-1142315081</t>
  </si>
  <si>
    <t>7590145040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</si>
  <si>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</si>
  <si>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310480014</t>
  </si>
  <si>
    <t>7594105270</t>
  </si>
  <si>
    <t>Montáž kosého lanového propojení P 70 301/1 nezávislá trakce - příčné nebo podélné propojení kolejnic přímých kolejí a na výhybkách; usazení pražců mezi souběžnými kolejemi nebo podél koleje; připevnění lanového propojení na pražce nebo montážní trámky</t>
  </si>
  <si>
    <t>-1359149288</t>
  </si>
  <si>
    <t>O3 - Vedlejší rozpočtové náklady</t>
  </si>
  <si>
    <t>Č31 - VRN</t>
  </si>
  <si>
    <t>VRN - Vedlejší rozpočtové náklady</t>
  </si>
  <si>
    <t>051002000</t>
  </si>
  <si>
    <t xml:space="preserve">Finanční náklady - pojistné </t>
  </si>
  <si>
    <t>%</t>
  </si>
  <si>
    <t>-55324344</t>
  </si>
  <si>
    <t>RV303001</t>
  </si>
  <si>
    <t>Zjednodušený projekt opravy koleje</t>
  </si>
  <si>
    <t>-964575953</t>
  </si>
  <si>
    <t>RV315003</t>
  </si>
  <si>
    <t>Zařízení staveniště</t>
  </si>
  <si>
    <t>5876326</t>
  </si>
  <si>
    <t>RV317003</t>
  </si>
  <si>
    <t>Vybavení staveniště</t>
  </si>
  <si>
    <t>390045545</t>
  </si>
  <si>
    <t>RV322001</t>
  </si>
  <si>
    <t>Doplňující laboratorní rozbor kontaminace zeminy nebo KL</t>
  </si>
  <si>
    <t>soubor</t>
  </si>
  <si>
    <t>-345319442</t>
  </si>
  <si>
    <t>RV324001</t>
  </si>
  <si>
    <t>Diagnostika technické infrastruktury kabelové</t>
  </si>
  <si>
    <t>-1084849604</t>
  </si>
  <si>
    <t>RV342</t>
  </si>
  <si>
    <t>Organizační zajištění prací při zřizování a udržování BK</t>
  </si>
  <si>
    <t>-1507561506</t>
  </si>
  <si>
    <t>P</t>
  </si>
  <si>
    <t>Poznámka k položce:_x000d_
Organizační zajištění prací při zřizování a udržování koleje. Činnosti podle př. S3/2, zejména technologická příprava pořízení schématu a projednání postupu s ST, kontrola stavební připravenosti a řízení postupu prací, předání prací a dokladů objednateli.</t>
  </si>
  <si>
    <t>RV350001</t>
  </si>
  <si>
    <t>Dokumentace skutečného provedení opravy železničního svršku a spodku</t>
  </si>
  <si>
    <t>-1064628053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</si>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</sst>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41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4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1" customFormat="1" ht="25.92" customHeight="1">
      <c r="B26" s="40"/>
      <c r="C26" s="41"/>
      <c r="D26" s="42" t="s">
        <v>46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1" customFormat="1" ht="6.96" customHeight="1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1" customFormat="1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49</v>
      </c>
      <c r="AL28" s="46"/>
      <c r="AM28" s="46"/>
      <c r="AN28" s="46"/>
      <c r="AO28" s="46"/>
      <c r="AP28" s="41"/>
      <c r="AQ28" s="41"/>
      <c r="AR28" s="45"/>
      <c r="BE28" s="32"/>
    </row>
    <row r="29" s="2" customFormat="1" ht="14.4" customHeight="1">
      <c r="B29" s="47"/>
      <c r="C29" s="48"/>
      <c r="D29" s="33" t="s">
        <v>50</v>
      </c>
      <c r="E29" s="48"/>
      <c r="F29" s="33" t="s">
        <v>51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32"/>
    </row>
    <row r="30" s="2" customFormat="1" ht="14.4" customHeight="1">
      <c r="B30" s="47"/>
      <c r="C30" s="48"/>
      <c r="D30" s="48"/>
      <c r="E30" s="48"/>
      <c r="F30" s="33" t="s">
        <v>52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32"/>
    </row>
    <row r="31" s="2" customFormat="1" ht="14.4" customHeight="1">
      <c r="B31" s="47"/>
      <c r="C31" s="48"/>
      <c r="D31" s="48"/>
      <c r="E31" s="48"/>
      <c r="F31" s="33" t="s">
        <v>53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32"/>
    </row>
    <row r="32" s="2" customFormat="1" ht="14.4" customHeight="1">
      <c r="B32" s="47"/>
      <c r="C32" s="48"/>
      <c r="D32" s="48"/>
      <c r="E32" s="48"/>
      <c r="F32" s="33" t="s">
        <v>54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32"/>
    </row>
    <row r="33" hidden="1" s="2" customFormat="1" ht="14.4" customHeight="1">
      <c r="B33" s="47"/>
      <c r="C33" s="48"/>
      <c r="D33" s="48"/>
      <c r="E33" s="48"/>
      <c r="F33" s="33" t="s">
        <v>55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</row>
    <row r="34" s="1" customFormat="1" ht="6.96" customHeight="1"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</row>
    <row r="35" s="1" customFormat="1" ht="25.92" customHeight="1">
      <c r="B35" s="40"/>
      <c r="C35" s="52"/>
      <c r="D35" s="53" t="s">
        <v>56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57</v>
      </c>
      <c r="U35" s="54"/>
      <c r="V35" s="54"/>
      <c r="W35" s="54"/>
      <c r="X35" s="56" t="s">
        <v>58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5"/>
    </row>
    <row r="36" s="1" customFormat="1" ht="6.96" customHeight="1"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5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5"/>
    </row>
    <row r="42" s="1" customFormat="1" ht="24.96" customHeight="1">
      <c r="B42" s="40"/>
      <c r="C42" s="24" t="s">
        <v>59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</row>
    <row r="43" s="1" customFormat="1" ht="6.96" customHeight="1"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</row>
    <row r="44" s="1" customFormat="1" ht="12" customHeight="1">
      <c r="B44" s="40"/>
      <c r="C44" s="33" t="s">
        <v>13</v>
      </c>
      <c r="D44" s="41"/>
      <c r="E44" s="41"/>
      <c r="F44" s="41"/>
      <c r="G44" s="41"/>
      <c r="H44" s="41"/>
      <c r="I44" s="41"/>
      <c r="J44" s="41"/>
      <c r="K44" s="41"/>
      <c r="L44" s="41" t="str">
        <f>K5</f>
        <v>65019034</v>
      </c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5"/>
    </row>
    <row r="45" s="3" customFormat="1" ht="36.96" customHeight="1"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traťového úseku Milostín - Měcholupy (vybrané úseky)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</row>
    <row r="47" s="1" customFormat="1" ht="12" customHeight="1"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68" t="str">
        <f>IF(K8="","",K8)</f>
        <v>TO Žatec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69" t="str">
        <f>IF(AN8= "","",AN8)</f>
        <v>30. 1. 2019</v>
      </c>
      <c r="AN47" s="69"/>
      <c r="AO47" s="41"/>
      <c r="AP47" s="41"/>
      <c r="AQ47" s="41"/>
      <c r="AR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</row>
    <row r="49" s="1" customFormat="1" ht="13.65" customHeight="1">
      <c r="B49" s="40"/>
      <c r="C49" s="33" t="s">
        <v>30</v>
      </c>
      <c r="D49" s="41"/>
      <c r="E49" s="41"/>
      <c r="F49" s="41"/>
      <c r="G49" s="41"/>
      <c r="H49" s="41"/>
      <c r="I49" s="41"/>
      <c r="J49" s="41"/>
      <c r="K49" s="41"/>
      <c r="L49" s="41" t="str">
        <f>IF(E11= "","",E11)</f>
        <v>SŽDC s.o., OŘ UNL, ST Most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38</v>
      </c>
      <c r="AJ49" s="41"/>
      <c r="AK49" s="41"/>
      <c r="AL49" s="41"/>
      <c r="AM49" s="70" t="str">
        <f>IF(E17="","",E17)</f>
        <v xml:space="preserve"> </v>
      </c>
      <c r="AN49" s="41"/>
      <c r="AO49" s="41"/>
      <c r="AP49" s="41"/>
      <c r="AQ49" s="41"/>
      <c r="AR49" s="45"/>
      <c r="AS49" s="71" t="s">
        <v>60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</row>
    <row r="50" s="1" customFormat="1" ht="24.9" customHeight="1">
      <c r="B50" s="40"/>
      <c r="C50" s="33" t="s">
        <v>36</v>
      </c>
      <c r="D50" s="41"/>
      <c r="E50" s="41"/>
      <c r="F50" s="41"/>
      <c r="G50" s="41"/>
      <c r="H50" s="41"/>
      <c r="I50" s="41"/>
      <c r="J50" s="41"/>
      <c r="K50" s="41"/>
      <c r="L50" s="41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42</v>
      </c>
      <c r="AJ50" s="41"/>
      <c r="AK50" s="41"/>
      <c r="AL50" s="41"/>
      <c r="AM50" s="70" t="str">
        <f>IF(E20="","",E20)</f>
        <v>Ing. Horák Jiří, horak@szdc.cz, 602155923</v>
      </c>
      <c r="AN50" s="41"/>
      <c r="AO50" s="41"/>
      <c r="AP50" s="41"/>
      <c r="AQ50" s="41"/>
      <c r="AR50" s="45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="1" customFormat="1" ht="10.8" customHeight="1"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</row>
    <row r="52" s="1" customFormat="1" ht="29.28" customHeight="1">
      <c r="B52" s="40"/>
      <c r="C52" s="83" t="s">
        <v>61</v>
      </c>
      <c r="D52" s="84"/>
      <c r="E52" s="84"/>
      <c r="F52" s="84"/>
      <c r="G52" s="84"/>
      <c r="H52" s="85"/>
      <c r="I52" s="86" t="s">
        <v>62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63</v>
      </c>
      <c r="AH52" s="84"/>
      <c r="AI52" s="84"/>
      <c r="AJ52" s="84"/>
      <c r="AK52" s="84"/>
      <c r="AL52" s="84"/>
      <c r="AM52" s="84"/>
      <c r="AN52" s="86" t="s">
        <v>64</v>
      </c>
      <c r="AO52" s="84"/>
      <c r="AP52" s="84"/>
      <c r="AQ52" s="88" t="s">
        <v>65</v>
      </c>
      <c r="AR52" s="45"/>
      <c r="AS52" s="89" t="s">
        <v>66</v>
      </c>
      <c r="AT52" s="90" t="s">
        <v>67</v>
      </c>
      <c r="AU52" s="90" t="s">
        <v>68</v>
      </c>
      <c r="AV52" s="90" t="s">
        <v>69</v>
      </c>
      <c r="AW52" s="90" t="s">
        <v>70</v>
      </c>
      <c r="AX52" s="90" t="s">
        <v>71</v>
      </c>
      <c r="AY52" s="90" t="s">
        <v>72</v>
      </c>
      <c r="AZ52" s="90" t="s">
        <v>73</v>
      </c>
      <c r="BA52" s="90" t="s">
        <v>74</v>
      </c>
      <c r="BB52" s="90" t="s">
        <v>75</v>
      </c>
      <c r="BC52" s="90" t="s">
        <v>76</v>
      </c>
      <c r="BD52" s="91" t="s">
        <v>77</v>
      </c>
    </row>
    <row r="53" s="1" customFormat="1" ht="10.8" customHeight="1"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4" customFormat="1" ht="32.4" customHeight="1">
      <c r="B54" s="95"/>
      <c r="C54" s="96" t="s">
        <v>78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ROUND(AG55+AG57+AG59,2)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39</v>
      </c>
      <c r="AR54" s="101"/>
      <c r="AS54" s="102">
        <f>ROUND(AS55+AS57+AS59,2)</f>
        <v>0</v>
      </c>
      <c r="AT54" s="103">
        <f>ROUND(SUM(AV54:AW54),2)</f>
        <v>0</v>
      </c>
      <c r="AU54" s="104">
        <f>ROUND(AU55+AU57+AU59,5)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ROUND(AZ55+AZ57+AZ59,2)</f>
        <v>0</v>
      </c>
      <c r="BA54" s="103">
        <f>ROUND(BA55+BA57+BA59,2)</f>
        <v>0</v>
      </c>
      <c r="BB54" s="103">
        <f>ROUND(BB55+BB57+BB59,2)</f>
        <v>0</v>
      </c>
      <c r="BC54" s="103">
        <f>ROUND(BC55+BC57+BC59,2)</f>
        <v>0</v>
      </c>
      <c r="BD54" s="105">
        <f>ROUND(BD55+BD57+BD59,2)</f>
        <v>0</v>
      </c>
      <c r="BS54" s="106" t="s">
        <v>79</v>
      </c>
      <c r="BT54" s="106" t="s">
        <v>80</v>
      </c>
      <c r="BU54" s="107" t="s">
        <v>81</v>
      </c>
      <c r="BV54" s="106" t="s">
        <v>82</v>
      </c>
      <c r="BW54" s="106" t="s">
        <v>5</v>
      </c>
      <c r="BX54" s="106" t="s">
        <v>83</v>
      </c>
      <c r="CL54" s="106" t="s">
        <v>19</v>
      </c>
    </row>
    <row r="55" s="5" customFormat="1" ht="16.5" customHeight="1">
      <c r="B55" s="108"/>
      <c r="C55" s="109"/>
      <c r="D55" s="110" t="s">
        <v>84</v>
      </c>
      <c r="E55" s="110"/>
      <c r="F55" s="110"/>
      <c r="G55" s="110"/>
      <c r="H55" s="110"/>
      <c r="I55" s="111"/>
      <c r="J55" s="110" t="s">
        <v>85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ROUND(AG56,2)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86</v>
      </c>
      <c r="AR55" s="115"/>
      <c r="AS55" s="116">
        <f>ROUND(AS56,2)</f>
        <v>0</v>
      </c>
      <c r="AT55" s="117">
        <f>ROUND(SUM(AV55:AW55),2)</f>
        <v>0</v>
      </c>
      <c r="AU55" s="118">
        <f>ROUND(AU56,5)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ROUND(AZ56,2)</f>
        <v>0</v>
      </c>
      <c r="BA55" s="117">
        <f>ROUND(BA56,2)</f>
        <v>0</v>
      </c>
      <c r="BB55" s="117">
        <f>ROUND(BB56,2)</f>
        <v>0</v>
      </c>
      <c r="BC55" s="117">
        <f>ROUND(BC56,2)</f>
        <v>0</v>
      </c>
      <c r="BD55" s="119">
        <f>ROUND(BD56,2)</f>
        <v>0</v>
      </c>
      <c r="BS55" s="120" t="s">
        <v>79</v>
      </c>
      <c r="BT55" s="120" t="s">
        <v>87</v>
      </c>
      <c r="BU55" s="120" t="s">
        <v>81</v>
      </c>
      <c r="BV55" s="120" t="s">
        <v>82</v>
      </c>
      <c r="BW55" s="120" t="s">
        <v>88</v>
      </c>
      <c r="BX55" s="120" t="s">
        <v>5</v>
      </c>
      <c r="CL55" s="120" t="s">
        <v>19</v>
      </c>
      <c r="CM55" s="120" t="s">
        <v>89</v>
      </c>
    </row>
    <row r="56" s="6" customFormat="1" ht="16.5" customHeight="1">
      <c r="A56" s="121" t="s">
        <v>90</v>
      </c>
      <c r="B56" s="122"/>
      <c r="C56" s="123"/>
      <c r="D56" s="123"/>
      <c r="E56" s="124" t="s">
        <v>91</v>
      </c>
      <c r="F56" s="124"/>
      <c r="G56" s="124"/>
      <c r="H56" s="124"/>
      <c r="I56" s="124"/>
      <c r="J56" s="123"/>
      <c r="K56" s="124" t="s">
        <v>92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'Č11 - TSO km 74,100 - 77,415'!J32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93</v>
      </c>
      <c r="AR56" s="127"/>
      <c r="AS56" s="128">
        <v>0</v>
      </c>
      <c r="AT56" s="129">
        <f>ROUND(SUM(AV56:AW56),2)</f>
        <v>0</v>
      </c>
      <c r="AU56" s="130">
        <f>'Č11 - TSO km 74,100 - 77,415'!P88</f>
        <v>0</v>
      </c>
      <c r="AV56" s="129">
        <f>'Č11 - TSO km 74,100 - 77,415'!J35</f>
        <v>0</v>
      </c>
      <c r="AW56" s="129">
        <f>'Č11 - TSO km 74,100 - 77,415'!J36</f>
        <v>0</v>
      </c>
      <c r="AX56" s="129">
        <f>'Č11 - TSO km 74,100 - 77,415'!J37</f>
        <v>0</v>
      </c>
      <c r="AY56" s="129">
        <f>'Č11 - TSO km 74,100 - 77,415'!J38</f>
        <v>0</v>
      </c>
      <c r="AZ56" s="129">
        <f>'Č11 - TSO km 74,100 - 77,415'!F35</f>
        <v>0</v>
      </c>
      <c r="BA56" s="129">
        <f>'Č11 - TSO km 74,100 - 77,415'!F36</f>
        <v>0</v>
      </c>
      <c r="BB56" s="129">
        <f>'Č11 - TSO km 74,100 - 77,415'!F37</f>
        <v>0</v>
      </c>
      <c r="BC56" s="129">
        <f>'Č11 - TSO km 74,100 - 77,415'!F38</f>
        <v>0</v>
      </c>
      <c r="BD56" s="131">
        <f>'Č11 - TSO km 74,100 - 77,415'!F39</f>
        <v>0</v>
      </c>
      <c r="BT56" s="132" t="s">
        <v>89</v>
      </c>
      <c r="BV56" s="132" t="s">
        <v>82</v>
      </c>
      <c r="BW56" s="132" t="s">
        <v>94</v>
      </c>
      <c r="BX56" s="132" t="s">
        <v>88</v>
      </c>
      <c r="CL56" s="132" t="s">
        <v>19</v>
      </c>
    </row>
    <row r="57" s="5" customFormat="1" ht="27" customHeight="1">
      <c r="B57" s="108"/>
      <c r="C57" s="109"/>
      <c r="D57" s="110" t="s">
        <v>95</v>
      </c>
      <c r="E57" s="110"/>
      <c r="F57" s="110"/>
      <c r="G57" s="110"/>
      <c r="H57" s="110"/>
      <c r="I57" s="111"/>
      <c r="J57" s="110" t="s">
        <v>96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ROUND(AG58,2)</f>
        <v>0</v>
      </c>
      <c r="AH57" s="111"/>
      <c r="AI57" s="111"/>
      <c r="AJ57" s="111"/>
      <c r="AK57" s="111"/>
      <c r="AL57" s="111"/>
      <c r="AM57" s="111"/>
      <c r="AN57" s="113">
        <f>SUM(AG57,AT57)</f>
        <v>0</v>
      </c>
      <c r="AO57" s="111"/>
      <c r="AP57" s="111"/>
      <c r="AQ57" s="114" t="s">
        <v>86</v>
      </c>
      <c r="AR57" s="115"/>
      <c r="AS57" s="116">
        <f>ROUND(AS58,2)</f>
        <v>0</v>
      </c>
      <c r="AT57" s="117">
        <f>ROUND(SUM(AV57:AW57),2)</f>
        <v>0</v>
      </c>
      <c r="AU57" s="118">
        <f>ROUND(AU58,5)</f>
        <v>0</v>
      </c>
      <c r="AV57" s="117">
        <f>ROUND(AZ57*L29,2)</f>
        <v>0</v>
      </c>
      <c r="AW57" s="117">
        <f>ROUND(BA57*L30,2)</f>
        <v>0</v>
      </c>
      <c r="AX57" s="117">
        <f>ROUND(BB57*L29,2)</f>
        <v>0</v>
      </c>
      <c r="AY57" s="117">
        <f>ROUND(BC57*L30,2)</f>
        <v>0</v>
      </c>
      <c r="AZ57" s="117">
        <f>ROUND(AZ58,2)</f>
        <v>0</v>
      </c>
      <c r="BA57" s="117">
        <f>ROUND(BA58,2)</f>
        <v>0</v>
      </c>
      <c r="BB57" s="117">
        <f>ROUND(BB58,2)</f>
        <v>0</v>
      </c>
      <c r="BC57" s="117">
        <f>ROUND(BC58,2)</f>
        <v>0</v>
      </c>
      <c r="BD57" s="119">
        <f>ROUND(BD58,2)</f>
        <v>0</v>
      </c>
      <c r="BS57" s="120" t="s">
        <v>79</v>
      </c>
      <c r="BT57" s="120" t="s">
        <v>87</v>
      </c>
      <c r="BU57" s="120" t="s">
        <v>81</v>
      </c>
      <c r="BV57" s="120" t="s">
        <v>82</v>
      </c>
      <c r="BW57" s="120" t="s">
        <v>97</v>
      </c>
      <c r="BX57" s="120" t="s">
        <v>5</v>
      </c>
      <c r="CL57" s="120" t="s">
        <v>39</v>
      </c>
      <c r="CM57" s="120" t="s">
        <v>89</v>
      </c>
    </row>
    <row r="58" s="6" customFormat="1" ht="25.5" customHeight="1">
      <c r="A58" s="121" t="s">
        <v>90</v>
      </c>
      <c r="B58" s="122"/>
      <c r="C58" s="123"/>
      <c r="D58" s="123"/>
      <c r="E58" s="124" t="s">
        <v>98</v>
      </c>
      <c r="F58" s="124"/>
      <c r="G58" s="124"/>
      <c r="H58" s="124"/>
      <c r="I58" s="124"/>
      <c r="J58" s="123"/>
      <c r="K58" s="124" t="s">
        <v>96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'Č21 - Práce SZT při oprav...'!J32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93</v>
      </c>
      <c r="AR58" s="127"/>
      <c r="AS58" s="128">
        <v>0</v>
      </c>
      <c r="AT58" s="129">
        <f>ROUND(SUM(AV58:AW58),2)</f>
        <v>0</v>
      </c>
      <c r="AU58" s="130">
        <f>'Č21 - Práce SZT při oprav...'!P86</f>
        <v>0</v>
      </c>
      <c r="AV58" s="129">
        <f>'Č21 - Práce SZT při oprav...'!J35</f>
        <v>0</v>
      </c>
      <c r="AW58" s="129">
        <f>'Č21 - Práce SZT při oprav...'!J36</f>
        <v>0</v>
      </c>
      <c r="AX58" s="129">
        <f>'Č21 - Práce SZT při oprav...'!J37</f>
        <v>0</v>
      </c>
      <c r="AY58" s="129">
        <f>'Č21 - Práce SZT při oprav...'!J38</f>
        <v>0</v>
      </c>
      <c r="AZ58" s="129">
        <f>'Č21 - Práce SZT při oprav...'!F35</f>
        <v>0</v>
      </c>
      <c r="BA58" s="129">
        <f>'Č21 - Práce SZT při oprav...'!F36</f>
        <v>0</v>
      </c>
      <c r="BB58" s="129">
        <f>'Č21 - Práce SZT při oprav...'!F37</f>
        <v>0</v>
      </c>
      <c r="BC58" s="129">
        <f>'Č21 - Práce SZT při oprav...'!F38</f>
        <v>0</v>
      </c>
      <c r="BD58" s="131">
        <f>'Č21 - Práce SZT při oprav...'!F39</f>
        <v>0</v>
      </c>
      <c r="BT58" s="132" t="s">
        <v>89</v>
      </c>
      <c r="BV58" s="132" t="s">
        <v>82</v>
      </c>
      <c r="BW58" s="132" t="s">
        <v>99</v>
      </c>
      <c r="BX58" s="132" t="s">
        <v>97</v>
      </c>
      <c r="CL58" s="132" t="s">
        <v>39</v>
      </c>
    </row>
    <row r="59" s="5" customFormat="1" ht="16.5" customHeight="1">
      <c r="B59" s="108"/>
      <c r="C59" s="109"/>
      <c r="D59" s="110" t="s">
        <v>100</v>
      </c>
      <c r="E59" s="110"/>
      <c r="F59" s="110"/>
      <c r="G59" s="110"/>
      <c r="H59" s="110"/>
      <c r="I59" s="111"/>
      <c r="J59" s="110" t="s">
        <v>101</v>
      </c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2">
        <f>ROUND(AG60,2)</f>
        <v>0</v>
      </c>
      <c r="AH59" s="111"/>
      <c r="AI59" s="111"/>
      <c r="AJ59" s="111"/>
      <c r="AK59" s="111"/>
      <c r="AL59" s="111"/>
      <c r="AM59" s="111"/>
      <c r="AN59" s="113">
        <f>SUM(AG59,AT59)</f>
        <v>0</v>
      </c>
      <c r="AO59" s="111"/>
      <c r="AP59" s="111"/>
      <c r="AQ59" s="114" t="s">
        <v>86</v>
      </c>
      <c r="AR59" s="115"/>
      <c r="AS59" s="116">
        <f>ROUND(AS60,2)</f>
        <v>0</v>
      </c>
      <c r="AT59" s="117">
        <f>ROUND(SUM(AV59:AW59),2)</f>
        <v>0</v>
      </c>
      <c r="AU59" s="118">
        <f>ROUND(AU60,5)</f>
        <v>0</v>
      </c>
      <c r="AV59" s="117">
        <f>ROUND(AZ59*L29,2)</f>
        <v>0</v>
      </c>
      <c r="AW59" s="117">
        <f>ROUND(BA59*L30,2)</f>
        <v>0</v>
      </c>
      <c r="AX59" s="117">
        <f>ROUND(BB59*L29,2)</f>
        <v>0</v>
      </c>
      <c r="AY59" s="117">
        <f>ROUND(BC59*L30,2)</f>
        <v>0</v>
      </c>
      <c r="AZ59" s="117">
        <f>ROUND(AZ60,2)</f>
        <v>0</v>
      </c>
      <c r="BA59" s="117">
        <f>ROUND(BA60,2)</f>
        <v>0</v>
      </c>
      <c r="BB59" s="117">
        <f>ROUND(BB60,2)</f>
        <v>0</v>
      </c>
      <c r="BC59" s="117">
        <f>ROUND(BC60,2)</f>
        <v>0</v>
      </c>
      <c r="BD59" s="119">
        <f>ROUND(BD60,2)</f>
        <v>0</v>
      </c>
      <c r="BS59" s="120" t="s">
        <v>79</v>
      </c>
      <c r="BT59" s="120" t="s">
        <v>87</v>
      </c>
      <c r="BU59" s="120" t="s">
        <v>81</v>
      </c>
      <c r="BV59" s="120" t="s">
        <v>82</v>
      </c>
      <c r="BW59" s="120" t="s">
        <v>102</v>
      </c>
      <c r="BX59" s="120" t="s">
        <v>5</v>
      </c>
      <c r="CL59" s="120" t="s">
        <v>39</v>
      </c>
      <c r="CM59" s="120" t="s">
        <v>89</v>
      </c>
    </row>
    <row r="60" s="6" customFormat="1" ht="16.5" customHeight="1">
      <c r="A60" s="121" t="s">
        <v>90</v>
      </c>
      <c r="B60" s="122"/>
      <c r="C60" s="123"/>
      <c r="D60" s="123"/>
      <c r="E60" s="124" t="s">
        <v>103</v>
      </c>
      <c r="F60" s="124"/>
      <c r="G60" s="124"/>
      <c r="H60" s="124"/>
      <c r="I60" s="124"/>
      <c r="J60" s="123"/>
      <c r="K60" s="124" t="s">
        <v>104</v>
      </c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5">
        <f>'Č31 - VRN'!J32</f>
        <v>0</v>
      </c>
      <c r="AH60" s="123"/>
      <c r="AI60" s="123"/>
      <c r="AJ60" s="123"/>
      <c r="AK60" s="123"/>
      <c r="AL60" s="123"/>
      <c r="AM60" s="123"/>
      <c r="AN60" s="125">
        <f>SUM(AG60,AT60)</f>
        <v>0</v>
      </c>
      <c r="AO60" s="123"/>
      <c r="AP60" s="123"/>
      <c r="AQ60" s="126" t="s">
        <v>93</v>
      </c>
      <c r="AR60" s="127"/>
      <c r="AS60" s="133">
        <v>0</v>
      </c>
      <c r="AT60" s="134">
        <f>ROUND(SUM(AV60:AW60),2)</f>
        <v>0</v>
      </c>
      <c r="AU60" s="135">
        <f>'Č31 - VRN'!P86</f>
        <v>0</v>
      </c>
      <c r="AV60" s="134">
        <f>'Č31 - VRN'!J35</f>
        <v>0</v>
      </c>
      <c r="AW60" s="134">
        <f>'Č31 - VRN'!J36</f>
        <v>0</v>
      </c>
      <c r="AX60" s="134">
        <f>'Č31 - VRN'!J37</f>
        <v>0</v>
      </c>
      <c r="AY60" s="134">
        <f>'Č31 - VRN'!J38</f>
        <v>0</v>
      </c>
      <c r="AZ60" s="134">
        <f>'Č31 - VRN'!F35</f>
        <v>0</v>
      </c>
      <c r="BA60" s="134">
        <f>'Č31 - VRN'!F36</f>
        <v>0</v>
      </c>
      <c r="BB60" s="134">
        <f>'Č31 - VRN'!F37</f>
        <v>0</v>
      </c>
      <c r="BC60" s="134">
        <f>'Č31 - VRN'!F38</f>
        <v>0</v>
      </c>
      <c r="BD60" s="136">
        <f>'Č31 - VRN'!F39</f>
        <v>0</v>
      </c>
      <c r="BT60" s="132" t="s">
        <v>89</v>
      </c>
      <c r="BV60" s="132" t="s">
        <v>82</v>
      </c>
      <c r="BW60" s="132" t="s">
        <v>105</v>
      </c>
      <c r="BX60" s="132" t="s">
        <v>102</v>
      </c>
      <c r="CL60" s="132" t="s">
        <v>39</v>
      </c>
    </row>
    <row r="61" s="1" customFormat="1" ht="30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</row>
    <row r="62" s="1" customFormat="1" ht="6.96" customHeight="1"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5"/>
    </row>
  </sheetData>
  <sheetProtection sheet="1" formatColumns="0" formatRows="0" objects="1" scenarios="1" spinCount="100000" saltValue="P5bStRRC/RJZdiT4sc2KGB79vK36pd2Gtl4lyuFpqI2lXl29Yw9DqiAjQQlGZhZHlbY+R3CJfE43XJBXocRcDA==" hashValue="m34JliOzm8KtcD7U3lZJa0MxI/HxEAVkCm54uhVVYPp/IGcLWRRPmjYTLtJEk58FrYqzd9MpdKnSNLBTFObyHA==" algorithmName="SHA-512" password="CC35"/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E56:I56"/>
    <mergeCell ref="K56:AF56"/>
    <mergeCell ref="D57:H57"/>
    <mergeCell ref="J57:AF57"/>
    <mergeCell ref="E58:I58"/>
    <mergeCell ref="K58:AF58"/>
    <mergeCell ref="D59:H59"/>
    <mergeCell ref="J59:AF59"/>
    <mergeCell ref="E60:I60"/>
    <mergeCell ref="K60:AF60"/>
  </mergeCells>
  <hyperlinks>
    <hyperlink ref="A56" location="'Č11 - TSO km 74,100 - 77,415'!C2" display="/"/>
    <hyperlink ref="A58" location="'Č21 - Práce SZT při oprav...'!C2" display="/"/>
    <hyperlink ref="A60" location="'Č3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94</v>
      </c>
      <c r="AZ2" s="138" t="s">
        <v>106</v>
      </c>
      <c r="BA2" s="138" t="s">
        <v>107</v>
      </c>
      <c r="BB2" s="138" t="s">
        <v>108</v>
      </c>
      <c r="BC2" s="138" t="s">
        <v>109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110</v>
      </c>
      <c r="BA3" s="138" t="s">
        <v>111</v>
      </c>
      <c r="BB3" s="138" t="s">
        <v>112</v>
      </c>
      <c r="BC3" s="138" t="s">
        <v>113</v>
      </c>
      <c r="BD3" s="138" t="s">
        <v>89</v>
      </c>
    </row>
    <row r="4" ht="24.96" customHeight="1">
      <c r="B4" s="21"/>
      <c r="D4" s="142" t="s">
        <v>114</v>
      </c>
      <c r="L4" s="21"/>
      <c r="M4" s="25" t="s">
        <v>10</v>
      </c>
      <c r="AT4" s="18" t="s">
        <v>41</v>
      </c>
      <c r="AZ4" s="138" t="s">
        <v>115</v>
      </c>
      <c r="BA4" s="138" t="s">
        <v>116</v>
      </c>
      <c r="BB4" s="138" t="s">
        <v>108</v>
      </c>
      <c r="BC4" s="138" t="s">
        <v>117</v>
      </c>
      <c r="BD4" s="138" t="s">
        <v>89</v>
      </c>
    </row>
    <row r="5" ht="6.96" customHeight="1">
      <c r="B5" s="21"/>
      <c r="L5" s="21"/>
      <c r="AZ5" s="138" t="s">
        <v>118</v>
      </c>
      <c r="BA5" s="138" t="s">
        <v>119</v>
      </c>
      <c r="BB5" s="138" t="s">
        <v>112</v>
      </c>
      <c r="BC5" s="138" t="s">
        <v>120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121</v>
      </c>
      <c r="BA6" s="138" t="s">
        <v>122</v>
      </c>
      <c r="BB6" s="138" t="s">
        <v>112</v>
      </c>
      <c r="BC6" s="138" t="s">
        <v>123</v>
      </c>
      <c r="BD6" s="138" t="s">
        <v>89</v>
      </c>
    </row>
    <row r="7" ht="16.5" customHeight="1">
      <c r="B7" s="21"/>
      <c r="E7" s="144" t="str">
        <f>'Rekapitulace stavby'!K6</f>
        <v>Oprava traťového úseku Milostín - Měcholupy (vybrané úseky)</v>
      </c>
      <c r="F7" s="143"/>
      <c r="G7" s="143"/>
      <c r="H7" s="143"/>
      <c r="L7" s="21"/>
      <c r="AZ7" s="138" t="s">
        <v>124</v>
      </c>
      <c r="BA7" s="138" t="s">
        <v>125</v>
      </c>
      <c r="BB7" s="138" t="s">
        <v>126</v>
      </c>
      <c r="BC7" s="138" t="s">
        <v>127</v>
      </c>
      <c r="BD7" s="138" t="s">
        <v>89</v>
      </c>
    </row>
    <row r="8" ht="12" customHeight="1">
      <c r="B8" s="21"/>
      <c r="D8" s="143" t="s">
        <v>128</v>
      </c>
      <c r="L8" s="21"/>
      <c r="AZ8" s="138" t="s">
        <v>129</v>
      </c>
      <c r="BA8" s="138" t="s">
        <v>130</v>
      </c>
      <c r="BB8" s="138" t="s">
        <v>131</v>
      </c>
      <c r="BC8" s="138" t="s">
        <v>132</v>
      </c>
      <c r="BD8" s="138" t="s">
        <v>89</v>
      </c>
    </row>
    <row r="9" s="1" customFormat="1" ht="16.5" customHeight="1">
      <c r="B9" s="45"/>
      <c r="E9" s="144" t="s">
        <v>133</v>
      </c>
      <c r="F9" s="1"/>
      <c r="G9" s="1"/>
      <c r="H9" s="1"/>
      <c r="I9" s="145"/>
      <c r="L9" s="45"/>
      <c r="AZ9" s="138" t="s">
        <v>134</v>
      </c>
      <c r="BA9" s="138" t="s">
        <v>135</v>
      </c>
      <c r="BB9" s="138" t="s">
        <v>136</v>
      </c>
      <c r="BC9" s="138" t="s">
        <v>137</v>
      </c>
      <c r="BD9" s="138" t="s">
        <v>89</v>
      </c>
    </row>
    <row r="10" s="1" customFormat="1" ht="12" customHeight="1">
      <c r="B10" s="45"/>
      <c r="D10" s="143" t="s">
        <v>138</v>
      </c>
      <c r="I10" s="145"/>
      <c r="L10" s="45"/>
      <c r="AZ10" s="138" t="s">
        <v>139</v>
      </c>
      <c r="BA10" s="138" t="s">
        <v>140</v>
      </c>
      <c r="BB10" s="138" t="s">
        <v>136</v>
      </c>
      <c r="BC10" s="138" t="s">
        <v>141</v>
      </c>
      <c r="BD10" s="138" t="s">
        <v>89</v>
      </c>
    </row>
    <row r="11" s="1" customFormat="1" ht="36.96" customHeight="1">
      <c r="B11" s="45"/>
      <c r="E11" s="146" t="s">
        <v>142</v>
      </c>
      <c r="F11" s="1"/>
      <c r="G11" s="1"/>
      <c r="H11" s="1"/>
      <c r="I11" s="145"/>
      <c r="L11" s="45"/>
      <c r="AZ11" s="138" t="s">
        <v>143</v>
      </c>
      <c r="BA11" s="138" t="s">
        <v>144</v>
      </c>
      <c r="BB11" s="138" t="s">
        <v>145</v>
      </c>
      <c r="BC11" s="138" t="s">
        <v>146</v>
      </c>
      <c r="BD11" s="138" t="s">
        <v>89</v>
      </c>
    </row>
    <row r="12" s="1" customFormat="1">
      <c r="B12" s="45"/>
      <c r="I12" s="145"/>
      <c r="L12" s="45"/>
      <c r="AZ12" s="138" t="s">
        <v>147</v>
      </c>
      <c r="BA12" s="138" t="s">
        <v>148</v>
      </c>
      <c r="BB12" s="138" t="s">
        <v>136</v>
      </c>
      <c r="BC12" s="138" t="s">
        <v>149</v>
      </c>
      <c r="BD12" s="138" t="s">
        <v>89</v>
      </c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  <c r="AZ13" s="138" t="s">
        <v>150</v>
      </c>
      <c r="BA13" s="138" t="s">
        <v>151</v>
      </c>
      <c r="BB13" s="138" t="s">
        <v>136</v>
      </c>
      <c r="BC13" s="138" t="s">
        <v>152</v>
      </c>
      <c r="BD13" s="138" t="s">
        <v>89</v>
      </c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30. 1. 2019</v>
      </c>
      <c r="L14" s="45"/>
      <c r="AZ14" s="138" t="s">
        <v>153</v>
      </c>
      <c r="BA14" s="138" t="s">
        <v>154</v>
      </c>
      <c r="BB14" s="138" t="s">
        <v>155</v>
      </c>
      <c r="BC14" s="138" t="s">
        <v>156</v>
      </c>
      <c r="BD14" s="138" t="s">
        <v>89</v>
      </c>
    </row>
    <row r="15" s="1" customFormat="1" ht="10.8" customHeight="1">
      <c r="B15" s="45"/>
      <c r="I15" s="145"/>
      <c r="L15" s="45"/>
      <c r="AZ15" s="138" t="s">
        <v>157</v>
      </c>
      <c r="BA15" s="138" t="s">
        <v>158</v>
      </c>
      <c r="BB15" s="138" t="s">
        <v>159</v>
      </c>
      <c r="BC15" s="138" t="s">
        <v>160</v>
      </c>
      <c r="BD15" s="138" t="s">
        <v>89</v>
      </c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  <c r="AZ16" s="138" t="s">
        <v>161</v>
      </c>
      <c r="BA16" s="138" t="s">
        <v>162</v>
      </c>
      <c r="BB16" s="138" t="s">
        <v>159</v>
      </c>
      <c r="BC16" s="138" t="s">
        <v>163</v>
      </c>
      <c r="BD16" s="138" t="s">
        <v>89</v>
      </c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  <c r="AZ17" s="138" t="s">
        <v>164</v>
      </c>
      <c r="BA17" s="138" t="s">
        <v>165</v>
      </c>
      <c r="BB17" s="138" t="s">
        <v>159</v>
      </c>
      <c r="BC17" s="138" t="s">
        <v>166</v>
      </c>
      <c r="BD17" s="138" t="s">
        <v>89</v>
      </c>
    </row>
    <row r="18" s="1" customFormat="1" ht="6.96" customHeight="1">
      <c r="B18" s="45"/>
      <c r="I18" s="145"/>
      <c r="L18" s="45"/>
      <c r="AZ18" s="138" t="s">
        <v>167</v>
      </c>
      <c r="BA18" s="138" t="s">
        <v>168</v>
      </c>
      <c r="BB18" s="138" t="s">
        <v>136</v>
      </c>
      <c r="BC18" s="138" t="s">
        <v>169</v>
      </c>
      <c r="BD18" s="138" t="s">
        <v>89</v>
      </c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  <c r="AZ19" s="138" t="s">
        <v>170</v>
      </c>
      <c r="BA19" s="138" t="s">
        <v>171</v>
      </c>
      <c r="BB19" s="138" t="s">
        <v>159</v>
      </c>
      <c r="BC19" s="138" t="s">
        <v>172</v>
      </c>
      <c r="BD19" s="138" t="s">
        <v>89</v>
      </c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  <c r="AZ20" s="138" t="s">
        <v>173</v>
      </c>
      <c r="BA20" s="138" t="s">
        <v>174</v>
      </c>
      <c r="BB20" s="138" t="s">
        <v>159</v>
      </c>
      <c r="BC20" s="138" t="s">
        <v>175</v>
      </c>
      <c r="BD20" s="138" t="s">
        <v>89</v>
      </c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7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ROUND((SUM(BE88:BE370)),  2)</f>
        <v>0</v>
      </c>
      <c r="I35" s="158">
        <v>0.20999999999999999</v>
      </c>
      <c r="J35" s="157">
        <f>ROUND(((SUM(BE88:BE370))*I35),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ROUND((SUM(BF88:BF370)),  2)</f>
        <v>0</v>
      </c>
      <c r="I36" s="158">
        <v>0.14999999999999999</v>
      </c>
      <c r="J36" s="157">
        <f>ROUND(((SUM(BF88:BF370))*I36),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ROUND((SUM(BG88:BG370)),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ROUND((SUM(BH88:BH370)),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ROUND((SUM(BI88:BI370)),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176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Oprava traťového úseku Milostín - Měcholupy (vybrané úseky)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128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133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138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Č11 - TSO km 74,100 - 77,415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7" t="s">
        <v>24</v>
      </c>
      <c r="J56" s="69" t="str">
        <f>IF(J14="","",J14)</f>
        <v>30. 1. 2019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177</v>
      </c>
      <c r="D61" s="175"/>
      <c r="E61" s="175"/>
      <c r="F61" s="175"/>
      <c r="G61" s="175"/>
      <c r="H61" s="175"/>
      <c r="I61" s="176"/>
      <c r="J61" s="177" t="s">
        <v>178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J88</f>
        <v>0</v>
      </c>
      <c r="K63" s="41"/>
      <c r="L63" s="45"/>
      <c r="AU63" s="18" t="s">
        <v>179</v>
      </c>
    </row>
    <row r="64" s="8" customFormat="1" ht="24.96" customHeight="1">
      <c r="B64" s="179"/>
      <c r="C64" s="180"/>
      <c r="D64" s="181" t="s">
        <v>180</v>
      </c>
      <c r="E64" s="182"/>
      <c r="F64" s="182"/>
      <c r="G64" s="182"/>
      <c r="H64" s="182"/>
      <c r="I64" s="183"/>
      <c r="J64" s="184">
        <f>J89</f>
        <v>0</v>
      </c>
      <c r="K64" s="180"/>
      <c r="L64" s="185"/>
    </row>
    <row r="65" s="9" customFormat="1" ht="19.92" customHeight="1">
      <c r="B65" s="186"/>
      <c r="C65" s="123"/>
      <c r="D65" s="187" t="s">
        <v>181</v>
      </c>
      <c r="E65" s="188"/>
      <c r="F65" s="188"/>
      <c r="G65" s="188"/>
      <c r="H65" s="188"/>
      <c r="I65" s="189"/>
      <c r="J65" s="190">
        <f>J90</f>
        <v>0</v>
      </c>
      <c r="K65" s="123"/>
      <c r="L65" s="191"/>
    </row>
    <row r="66" s="8" customFormat="1" ht="24.96" customHeight="1">
      <c r="B66" s="179"/>
      <c r="C66" s="180"/>
      <c r="D66" s="181" t="s">
        <v>182</v>
      </c>
      <c r="E66" s="182"/>
      <c r="F66" s="182"/>
      <c r="G66" s="182"/>
      <c r="H66" s="182"/>
      <c r="I66" s="183"/>
      <c r="J66" s="184">
        <f>J291</f>
        <v>0</v>
      </c>
      <c r="K66" s="180"/>
      <c r="L66" s="185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5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9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2"/>
      <c r="J72" s="62"/>
      <c r="K72" s="62"/>
      <c r="L72" s="45"/>
    </row>
    <row r="73" s="1" customFormat="1" ht="24.96" customHeight="1">
      <c r="B73" s="40"/>
      <c r="C73" s="24" t="s">
        <v>183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6.5" customHeight="1">
      <c r="B76" s="40"/>
      <c r="C76" s="41"/>
      <c r="D76" s="41"/>
      <c r="E76" s="173" t="str">
        <f>E7</f>
        <v>Oprava traťového úseku Milostín - Měcholupy (vybrané úseky)</v>
      </c>
      <c r="F76" s="33"/>
      <c r="G76" s="33"/>
      <c r="H76" s="33"/>
      <c r="I76" s="145"/>
      <c r="J76" s="41"/>
      <c r="K76" s="41"/>
      <c r="L76" s="45"/>
    </row>
    <row r="77" ht="12" customHeight="1">
      <c r="B77" s="22"/>
      <c r="C77" s="33" t="s">
        <v>128</v>
      </c>
      <c r="D77" s="23"/>
      <c r="E77" s="23"/>
      <c r="F77" s="23"/>
      <c r="G77" s="23"/>
      <c r="H77" s="23"/>
      <c r="I77" s="137"/>
      <c r="J77" s="23"/>
      <c r="K77" s="23"/>
      <c r="L77" s="21"/>
    </row>
    <row r="78" s="1" customFormat="1" ht="16.5" customHeight="1">
      <c r="B78" s="40"/>
      <c r="C78" s="41"/>
      <c r="D78" s="41"/>
      <c r="E78" s="173" t="s">
        <v>133</v>
      </c>
      <c r="F78" s="41"/>
      <c r="G78" s="41"/>
      <c r="H78" s="41"/>
      <c r="I78" s="145"/>
      <c r="J78" s="41"/>
      <c r="K78" s="41"/>
      <c r="L78" s="45"/>
    </row>
    <row r="79" s="1" customFormat="1" ht="12" customHeight="1">
      <c r="B79" s="40"/>
      <c r="C79" s="33" t="s">
        <v>138</v>
      </c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>Č11 - TSO km 74,100 - 77,415</v>
      </c>
      <c r="F80" s="41"/>
      <c r="G80" s="41"/>
      <c r="H80" s="41"/>
      <c r="I80" s="145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TO Žatec</v>
      </c>
      <c r="G82" s="41"/>
      <c r="H82" s="41"/>
      <c r="I82" s="147" t="s">
        <v>24</v>
      </c>
      <c r="J82" s="69" t="str">
        <f>IF(J14="","",J14)</f>
        <v>30. 1. 2019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7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7" t="s">
        <v>42</v>
      </c>
      <c r="J85" s="38" t="str">
        <f>E26</f>
        <v>Ing. Horák Jiří, horak@szdc.cz, 602155923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5"/>
      <c r="J86" s="41"/>
      <c r="K86" s="41"/>
      <c r="L86" s="45"/>
    </row>
    <row r="87" s="10" customFormat="1" ht="29.28" customHeight="1">
      <c r="B87" s="192"/>
      <c r="C87" s="193" t="s">
        <v>184</v>
      </c>
      <c r="D87" s="194" t="s">
        <v>65</v>
      </c>
      <c r="E87" s="194" t="s">
        <v>61</v>
      </c>
      <c r="F87" s="194" t="s">
        <v>62</v>
      </c>
      <c r="G87" s="194" t="s">
        <v>185</v>
      </c>
      <c r="H87" s="194" t="s">
        <v>186</v>
      </c>
      <c r="I87" s="195" t="s">
        <v>187</v>
      </c>
      <c r="J87" s="194" t="s">
        <v>178</v>
      </c>
      <c r="K87" s="196" t="s">
        <v>188</v>
      </c>
      <c r="L87" s="197"/>
      <c r="M87" s="89" t="s">
        <v>39</v>
      </c>
      <c r="N87" s="90" t="s">
        <v>50</v>
      </c>
      <c r="O87" s="90" t="s">
        <v>189</v>
      </c>
      <c r="P87" s="90" t="s">
        <v>190</v>
      </c>
      <c r="Q87" s="90" t="s">
        <v>191</v>
      </c>
      <c r="R87" s="90" t="s">
        <v>192</v>
      </c>
      <c r="S87" s="90" t="s">
        <v>193</v>
      </c>
      <c r="T87" s="91" t="s">
        <v>194</v>
      </c>
    </row>
    <row r="88" s="1" customFormat="1" ht="22.8" customHeight="1">
      <c r="B88" s="40"/>
      <c r="C88" s="96" t="s">
        <v>195</v>
      </c>
      <c r="D88" s="41"/>
      <c r="E88" s="41"/>
      <c r="F88" s="41"/>
      <c r="G88" s="41"/>
      <c r="H88" s="41"/>
      <c r="I88" s="145"/>
      <c r="J88" s="198">
        <f>BK88</f>
        <v>0</v>
      </c>
      <c r="K88" s="41"/>
      <c r="L88" s="45"/>
      <c r="M88" s="92"/>
      <c r="N88" s="93"/>
      <c r="O88" s="93"/>
      <c r="P88" s="199">
        <f>P89+P291</f>
        <v>0</v>
      </c>
      <c r="Q88" s="93"/>
      <c r="R88" s="199">
        <f>R89+R291</f>
        <v>2060.4936000000002</v>
      </c>
      <c r="S88" s="93"/>
      <c r="T88" s="200">
        <f>T89+T291</f>
        <v>0</v>
      </c>
      <c r="AT88" s="18" t="s">
        <v>79</v>
      </c>
      <c r="AU88" s="18" t="s">
        <v>179</v>
      </c>
      <c r="BK88" s="201">
        <f>BK89+BK291</f>
        <v>0</v>
      </c>
    </row>
    <row r="89" s="11" customFormat="1" ht="25.92" customHeight="1">
      <c r="B89" s="202"/>
      <c r="C89" s="203"/>
      <c r="D89" s="204" t="s">
        <v>79</v>
      </c>
      <c r="E89" s="205" t="s">
        <v>196</v>
      </c>
      <c r="F89" s="205" t="s">
        <v>197</v>
      </c>
      <c r="G89" s="203"/>
      <c r="H89" s="203"/>
      <c r="I89" s="206"/>
      <c r="J89" s="207">
        <f>BK89</f>
        <v>0</v>
      </c>
      <c r="K89" s="203"/>
      <c r="L89" s="208"/>
      <c r="M89" s="209"/>
      <c r="N89" s="210"/>
      <c r="O89" s="210"/>
      <c r="P89" s="211">
        <f>P90</f>
        <v>0</v>
      </c>
      <c r="Q89" s="210"/>
      <c r="R89" s="211">
        <f>R90</f>
        <v>6.4800000000000004</v>
      </c>
      <c r="S89" s="210"/>
      <c r="T89" s="212">
        <f>T90</f>
        <v>0</v>
      </c>
      <c r="AR89" s="213" t="s">
        <v>87</v>
      </c>
      <c r="AT89" s="214" t="s">
        <v>79</v>
      </c>
      <c r="AU89" s="214" t="s">
        <v>80</v>
      </c>
      <c r="AY89" s="213" t="s">
        <v>198</v>
      </c>
      <c r="BK89" s="215">
        <f>BK90</f>
        <v>0</v>
      </c>
    </row>
    <row r="90" s="11" customFormat="1" ht="22.8" customHeight="1">
      <c r="B90" s="202"/>
      <c r="C90" s="203"/>
      <c r="D90" s="204" t="s">
        <v>79</v>
      </c>
      <c r="E90" s="216" t="s">
        <v>199</v>
      </c>
      <c r="F90" s="216" t="s">
        <v>200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SUM(P91:P290)</f>
        <v>0</v>
      </c>
      <c r="Q90" s="210"/>
      <c r="R90" s="211">
        <f>SUM(R91:R290)</f>
        <v>6.4800000000000004</v>
      </c>
      <c r="S90" s="210"/>
      <c r="T90" s="212">
        <f>SUM(T91:T290)</f>
        <v>0</v>
      </c>
      <c r="AR90" s="213" t="s">
        <v>87</v>
      </c>
      <c r="AT90" s="214" t="s">
        <v>79</v>
      </c>
      <c r="AU90" s="214" t="s">
        <v>87</v>
      </c>
      <c r="AY90" s="213" t="s">
        <v>198</v>
      </c>
      <c r="BK90" s="215">
        <f>SUM(BK91:BK290)</f>
        <v>0</v>
      </c>
    </row>
    <row r="91" s="1" customFormat="1" ht="67.5" customHeight="1">
      <c r="B91" s="40"/>
      <c r="C91" s="218" t="s">
        <v>87</v>
      </c>
      <c r="D91" s="218" t="s">
        <v>201</v>
      </c>
      <c r="E91" s="219" t="s">
        <v>202</v>
      </c>
      <c r="F91" s="220" t="s">
        <v>203</v>
      </c>
      <c r="G91" s="221" t="s">
        <v>108</v>
      </c>
      <c r="H91" s="222">
        <v>3.3149999999999999</v>
      </c>
      <c r="I91" s="223"/>
      <c r="J91" s="224">
        <f>ROUND(I91*H91,2)</f>
        <v>0</v>
      </c>
      <c r="K91" s="220" t="s">
        <v>204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205</v>
      </c>
      <c r="AT91" s="18" t="s">
        <v>201</v>
      </c>
      <c r="AU91" s="18" t="s">
        <v>89</v>
      </c>
      <c r="AY91" s="18" t="s">
        <v>198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205</v>
      </c>
      <c r="BK91" s="229">
        <f>ROUND(I91*H91,2)</f>
        <v>0</v>
      </c>
      <c r="BL91" s="18" t="s">
        <v>205</v>
      </c>
      <c r="BM91" s="18" t="s">
        <v>206</v>
      </c>
    </row>
    <row r="92" s="1" customFormat="1">
      <c r="B92" s="40"/>
      <c r="C92" s="41"/>
      <c r="D92" s="230" t="s">
        <v>207</v>
      </c>
      <c r="E92" s="41"/>
      <c r="F92" s="231" t="s">
        <v>208</v>
      </c>
      <c r="G92" s="41"/>
      <c r="H92" s="41"/>
      <c r="I92" s="145"/>
      <c r="J92" s="41"/>
      <c r="K92" s="41"/>
      <c r="L92" s="45"/>
      <c r="M92" s="232"/>
      <c r="N92" s="81"/>
      <c r="O92" s="81"/>
      <c r="P92" s="81"/>
      <c r="Q92" s="81"/>
      <c r="R92" s="81"/>
      <c r="S92" s="81"/>
      <c r="T92" s="82"/>
      <c r="AT92" s="18" t="s">
        <v>207</v>
      </c>
      <c r="AU92" s="18" t="s">
        <v>89</v>
      </c>
    </row>
    <row r="93" s="12" customFormat="1">
      <c r="B93" s="233"/>
      <c r="C93" s="234"/>
      <c r="D93" s="230" t="s">
        <v>209</v>
      </c>
      <c r="E93" s="235" t="s">
        <v>39</v>
      </c>
      <c r="F93" s="236" t="s">
        <v>210</v>
      </c>
      <c r="G93" s="234"/>
      <c r="H93" s="237">
        <v>3.3149999999999999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209</v>
      </c>
      <c r="AU93" s="243" t="s">
        <v>89</v>
      </c>
      <c r="AV93" s="12" t="s">
        <v>89</v>
      </c>
      <c r="AW93" s="12" t="s">
        <v>41</v>
      </c>
      <c r="AX93" s="12" t="s">
        <v>80</v>
      </c>
      <c r="AY93" s="243" t="s">
        <v>198</v>
      </c>
    </row>
    <row r="94" s="13" customFormat="1">
      <c r="B94" s="244"/>
      <c r="C94" s="245"/>
      <c r="D94" s="230" t="s">
        <v>209</v>
      </c>
      <c r="E94" s="246" t="s">
        <v>106</v>
      </c>
      <c r="F94" s="247" t="s">
        <v>211</v>
      </c>
      <c r="G94" s="245"/>
      <c r="H94" s="248">
        <v>3.3149999999999999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AT94" s="254" t="s">
        <v>209</v>
      </c>
      <c r="AU94" s="254" t="s">
        <v>89</v>
      </c>
      <c r="AV94" s="13" t="s">
        <v>205</v>
      </c>
      <c r="AW94" s="13" t="s">
        <v>41</v>
      </c>
      <c r="AX94" s="13" t="s">
        <v>87</v>
      </c>
      <c r="AY94" s="254" t="s">
        <v>198</v>
      </c>
    </row>
    <row r="95" s="1" customFormat="1" ht="33.75" customHeight="1">
      <c r="B95" s="40"/>
      <c r="C95" s="218" t="s">
        <v>89</v>
      </c>
      <c r="D95" s="218" t="s">
        <v>201</v>
      </c>
      <c r="E95" s="219" t="s">
        <v>212</v>
      </c>
      <c r="F95" s="220" t="s">
        <v>213</v>
      </c>
      <c r="G95" s="221" t="s">
        <v>112</v>
      </c>
      <c r="H95" s="222">
        <v>1333.9559999999999</v>
      </c>
      <c r="I95" s="223"/>
      <c r="J95" s="224">
        <f>ROUND(I95*H95,2)</f>
        <v>0</v>
      </c>
      <c r="K95" s="220" t="s">
        <v>204</v>
      </c>
      <c r="L95" s="45"/>
      <c r="M95" s="225" t="s">
        <v>39</v>
      </c>
      <c r="N95" s="226" t="s">
        <v>53</v>
      </c>
      <c r="O95" s="81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18" t="s">
        <v>205</v>
      </c>
      <c r="AT95" s="18" t="s">
        <v>201</v>
      </c>
      <c r="AU95" s="18" t="s">
        <v>89</v>
      </c>
      <c r="AY95" s="18" t="s">
        <v>198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8" t="s">
        <v>205</v>
      </c>
      <c r="BK95" s="229">
        <f>ROUND(I95*H95,2)</f>
        <v>0</v>
      </c>
      <c r="BL95" s="18" t="s">
        <v>205</v>
      </c>
      <c r="BM95" s="18" t="s">
        <v>214</v>
      </c>
    </row>
    <row r="96" s="1" customFormat="1">
      <c r="B96" s="40"/>
      <c r="C96" s="41"/>
      <c r="D96" s="230" t="s">
        <v>207</v>
      </c>
      <c r="E96" s="41"/>
      <c r="F96" s="231" t="s">
        <v>215</v>
      </c>
      <c r="G96" s="41"/>
      <c r="H96" s="41"/>
      <c r="I96" s="145"/>
      <c r="J96" s="41"/>
      <c r="K96" s="41"/>
      <c r="L96" s="45"/>
      <c r="M96" s="232"/>
      <c r="N96" s="81"/>
      <c r="O96" s="81"/>
      <c r="P96" s="81"/>
      <c r="Q96" s="81"/>
      <c r="R96" s="81"/>
      <c r="S96" s="81"/>
      <c r="T96" s="82"/>
      <c r="AT96" s="18" t="s">
        <v>207</v>
      </c>
      <c r="AU96" s="18" t="s">
        <v>89</v>
      </c>
    </row>
    <row r="97" s="12" customFormat="1">
      <c r="B97" s="233"/>
      <c r="C97" s="234"/>
      <c r="D97" s="230" t="s">
        <v>209</v>
      </c>
      <c r="E97" s="235" t="s">
        <v>39</v>
      </c>
      <c r="F97" s="236" t="s">
        <v>216</v>
      </c>
      <c r="G97" s="234"/>
      <c r="H97" s="237">
        <v>1333.9559999999999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209</v>
      </c>
      <c r="AU97" s="243" t="s">
        <v>89</v>
      </c>
      <c r="AV97" s="12" t="s">
        <v>89</v>
      </c>
      <c r="AW97" s="12" t="s">
        <v>41</v>
      </c>
      <c r="AX97" s="12" t="s">
        <v>80</v>
      </c>
      <c r="AY97" s="243" t="s">
        <v>198</v>
      </c>
    </row>
    <row r="98" s="13" customFormat="1">
      <c r="B98" s="244"/>
      <c r="C98" s="245"/>
      <c r="D98" s="230" t="s">
        <v>209</v>
      </c>
      <c r="E98" s="246" t="s">
        <v>110</v>
      </c>
      <c r="F98" s="247" t="s">
        <v>211</v>
      </c>
      <c r="G98" s="245"/>
      <c r="H98" s="248">
        <v>1333.9559999999999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AT98" s="254" t="s">
        <v>209</v>
      </c>
      <c r="AU98" s="254" t="s">
        <v>89</v>
      </c>
      <c r="AV98" s="13" t="s">
        <v>205</v>
      </c>
      <c r="AW98" s="13" t="s">
        <v>41</v>
      </c>
      <c r="AX98" s="13" t="s">
        <v>87</v>
      </c>
      <c r="AY98" s="254" t="s">
        <v>198</v>
      </c>
    </row>
    <row r="99" s="1" customFormat="1" ht="22.5" customHeight="1">
      <c r="B99" s="40"/>
      <c r="C99" s="218" t="s">
        <v>217</v>
      </c>
      <c r="D99" s="218" t="s">
        <v>201</v>
      </c>
      <c r="E99" s="219" t="s">
        <v>218</v>
      </c>
      <c r="F99" s="220" t="s">
        <v>219</v>
      </c>
      <c r="G99" s="221" t="s">
        <v>145</v>
      </c>
      <c r="H99" s="222">
        <v>1314</v>
      </c>
      <c r="I99" s="223"/>
      <c r="J99" s="224">
        <f>ROUND(I99*H99,2)</f>
        <v>0</v>
      </c>
      <c r="K99" s="220" t="s">
        <v>204</v>
      </c>
      <c r="L99" s="45"/>
      <c r="M99" s="225" t="s">
        <v>39</v>
      </c>
      <c r="N99" s="226" t="s">
        <v>53</v>
      </c>
      <c r="O99" s="81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AR99" s="18" t="s">
        <v>205</v>
      </c>
      <c r="AT99" s="18" t="s">
        <v>201</v>
      </c>
      <c r="AU99" s="18" t="s">
        <v>89</v>
      </c>
      <c r="AY99" s="18" t="s">
        <v>198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8" t="s">
        <v>205</v>
      </c>
      <c r="BK99" s="229">
        <f>ROUND(I99*H99,2)</f>
        <v>0</v>
      </c>
      <c r="BL99" s="18" t="s">
        <v>205</v>
      </c>
      <c r="BM99" s="18" t="s">
        <v>220</v>
      </c>
    </row>
    <row r="100" s="1" customFormat="1">
      <c r="B100" s="40"/>
      <c r="C100" s="41"/>
      <c r="D100" s="230" t="s">
        <v>207</v>
      </c>
      <c r="E100" s="41"/>
      <c r="F100" s="231" t="s">
        <v>221</v>
      </c>
      <c r="G100" s="41"/>
      <c r="H100" s="41"/>
      <c r="I100" s="145"/>
      <c r="J100" s="41"/>
      <c r="K100" s="41"/>
      <c r="L100" s="45"/>
      <c r="M100" s="232"/>
      <c r="N100" s="81"/>
      <c r="O100" s="81"/>
      <c r="P100" s="81"/>
      <c r="Q100" s="81"/>
      <c r="R100" s="81"/>
      <c r="S100" s="81"/>
      <c r="T100" s="82"/>
      <c r="AT100" s="18" t="s">
        <v>207</v>
      </c>
      <c r="AU100" s="18" t="s">
        <v>89</v>
      </c>
    </row>
    <row r="101" s="12" customFormat="1">
      <c r="B101" s="233"/>
      <c r="C101" s="234"/>
      <c r="D101" s="230" t="s">
        <v>209</v>
      </c>
      <c r="E101" s="235" t="s">
        <v>39</v>
      </c>
      <c r="F101" s="236" t="s">
        <v>222</v>
      </c>
      <c r="G101" s="234"/>
      <c r="H101" s="237">
        <v>434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209</v>
      </c>
      <c r="AU101" s="243" t="s">
        <v>89</v>
      </c>
      <c r="AV101" s="12" t="s">
        <v>89</v>
      </c>
      <c r="AW101" s="12" t="s">
        <v>41</v>
      </c>
      <c r="AX101" s="12" t="s">
        <v>80</v>
      </c>
      <c r="AY101" s="243" t="s">
        <v>198</v>
      </c>
    </row>
    <row r="102" s="12" customFormat="1">
      <c r="B102" s="233"/>
      <c r="C102" s="234"/>
      <c r="D102" s="230" t="s">
        <v>209</v>
      </c>
      <c r="E102" s="235" t="s">
        <v>39</v>
      </c>
      <c r="F102" s="236" t="s">
        <v>223</v>
      </c>
      <c r="G102" s="234"/>
      <c r="H102" s="237">
        <v>461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209</v>
      </c>
      <c r="AU102" s="243" t="s">
        <v>89</v>
      </c>
      <c r="AV102" s="12" t="s">
        <v>89</v>
      </c>
      <c r="AW102" s="12" t="s">
        <v>41</v>
      </c>
      <c r="AX102" s="12" t="s">
        <v>80</v>
      </c>
      <c r="AY102" s="243" t="s">
        <v>198</v>
      </c>
    </row>
    <row r="103" s="12" customFormat="1">
      <c r="B103" s="233"/>
      <c r="C103" s="234"/>
      <c r="D103" s="230" t="s">
        <v>209</v>
      </c>
      <c r="E103" s="235" t="s">
        <v>39</v>
      </c>
      <c r="F103" s="236" t="s">
        <v>224</v>
      </c>
      <c r="G103" s="234"/>
      <c r="H103" s="237">
        <v>419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209</v>
      </c>
      <c r="AU103" s="243" t="s">
        <v>89</v>
      </c>
      <c r="AV103" s="12" t="s">
        <v>89</v>
      </c>
      <c r="AW103" s="12" t="s">
        <v>41</v>
      </c>
      <c r="AX103" s="12" t="s">
        <v>80</v>
      </c>
      <c r="AY103" s="243" t="s">
        <v>198</v>
      </c>
    </row>
    <row r="104" s="13" customFormat="1">
      <c r="B104" s="244"/>
      <c r="C104" s="245"/>
      <c r="D104" s="230" t="s">
        <v>209</v>
      </c>
      <c r="E104" s="246" t="s">
        <v>39</v>
      </c>
      <c r="F104" s="247" t="s">
        <v>211</v>
      </c>
      <c r="G104" s="245"/>
      <c r="H104" s="248">
        <v>1314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AT104" s="254" t="s">
        <v>209</v>
      </c>
      <c r="AU104" s="254" t="s">
        <v>89</v>
      </c>
      <c r="AV104" s="13" t="s">
        <v>205</v>
      </c>
      <c r="AW104" s="13" t="s">
        <v>41</v>
      </c>
      <c r="AX104" s="13" t="s">
        <v>87</v>
      </c>
      <c r="AY104" s="254" t="s">
        <v>198</v>
      </c>
    </row>
    <row r="105" s="1" customFormat="1" ht="56.25" customHeight="1">
      <c r="B105" s="40"/>
      <c r="C105" s="218" t="s">
        <v>205</v>
      </c>
      <c r="D105" s="218" t="s">
        <v>201</v>
      </c>
      <c r="E105" s="219" t="s">
        <v>225</v>
      </c>
      <c r="F105" s="220" t="s">
        <v>226</v>
      </c>
      <c r="G105" s="221" t="s">
        <v>136</v>
      </c>
      <c r="H105" s="222">
        <v>146</v>
      </c>
      <c r="I105" s="223"/>
      <c r="J105" s="224">
        <f>ROUND(I105*H105,2)</f>
        <v>0</v>
      </c>
      <c r="K105" s="220" t="s">
        <v>204</v>
      </c>
      <c r="L105" s="45"/>
      <c r="M105" s="225" t="s">
        <v>39</v>
      </c>
      <c r="N105" s="226" t="s">
        <v>53</v>
      </c>
      <c r="O105" s="81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18" t="s">
        <v>205</v>
      </c>
      <c r="AT105" s="18" t="s">
        <v>201</v>
      </c>
      <c r="AU105" s="18" t="s">
        <v>89</v>
      </c>
      <c r="AY105" s="18" t="s">
        <v>198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8" t="s">
        <v>205</v>
      </c>
      <c r="BK105" s="229">
        <f>ROUND(I105*H105,2)</f>
        <v>0</v>
      </c>
      <c r="BL105" s="18" t="s">
        <v>205</v>
      </c>
      <c r="BM105" s="18" t="s">
        <v>227</v>
      </c>
    </row>
    <row r="106" s="1" customFormat="1">
      <c r="B106" s="40"/>
      <c r="C106" s="41"/>
      <c r="D106" s="230" t="s">
        <v>207</v>
      </c>
      <c r="E106" s="41"/>
      <c r="F106" s="231" t="s">
        <v>228</v>
      </c>
      <c r="G106" s="41"/>
      <c r="H106" s="41"/>
      <c r="I106" s="145"/>
      <c r="J106" s="41"/>
      <c r="K106" s="41"/>
      <c r="L106" s="45"/>
      <c r="M106" s="232"/>
      <c r="N106" s="81"/>
      <c r="O106" s="81"/>
      <c r="P106" s="81"/>
      <c r="Q106" s="81"/>
      <c r="R106" s="81"/>
      <c r="S106" s="81"/>
      <c r="T106" s="82"/>
      <c r="AT106" s="18" t="s">
        <v>207</v>
      </c>
      <c r="AU106" s="18" t="s">
        <v>89</v>
      </c>
    </row>
    <row r="107" s="14" customFormat="1">
      <c r="B107" s="255"/>
      <c r="C107" s="256"/>
      <c r="D107" s="230" t="s">
        <v>209</v>
      </c>
      <c r="E107" s="257" t="s">
        <v>39</v>
      </c>
      <c r="F107" s="258" t="s">
        <v>229</v>
      </c>
      <c r="G107" s="256"/>
      <c r="H107" s="257" t="s">
        <v>39</v>
      </c>
      <c r="I107" s="259"/>
      <c r="J107" s="256"/>
      <c r="K107" s="256"/>
      <c r="L107" s="260"/>
      <c r="M107" s="261"/>
      <c r="N107" s="262"/>
      <c r="O107" s="262"/>
      <c r="P107" s="262"/>
      <c r="Q107" s="262"/>
      <c r="R107" s="262"/>
      <c r="S107" s="262"/>
      <c r="T107" s="263"/>
      <c r="AT107" s="264" t="s">
        <v>209</v>
      </c>
      <c r="AU107" s="264" t="s">
        <v>89</v>
      </c>
      <c r="AV107" s="14" t="s">
        <v>87</v>
      </c>
      <c r="AW107" s="14" t="s">
        <v>41</v>
      </c>
      <c r="AX107" s="14" t="s">
        <v>80</v>
      </c>
      <c r="AY107" s="264" t="s">
        <v>198</v>
      </c>
    </row>
    <row r="108" s="14" customFormat="1">
      <c r="B108" s="255"/>
      <c r="C108" s="256"/>
      <c r="D108" s="230" t="s">
        <v>209</v>
      </c>
      <c r="E108" s="257" t="s">
        <v>39</v>
      </c>
      <c r="F108" s="258" t="s">
        <v>230</v>
      </c>
      <c r="G108" s="256"/>
      <c r="H108" s="257" t="s">
        <v>39</v>
      </c>
      <c r="I108" s="259"/>
      <c r="J108" s="256"/>
      <c r="K108" s="256"/>
      <c r="L108" s="260"/>
      <c r="M108" s="261"/>
      <c r="N108" s="262"/>
      <c r="O108" s="262"/>
      <c r="P108" s="262"/>
      <c r="Q108" s="262"/>
      <c r="R108" s="262"/>
      <c r="S108" s="262"/>
      <c r="T108" s="263"/>
      <c r="AT108" s="264" t="s">
        <v>209</v>
      </c>
      <c r="AU108" s="264" t="s">
        <v>89</v>
      </c>
      <c r="AV108" s="14" t="s">
        <v>87</v>
      </c>
      <c r="AW108" s="14" t="s">
        <v>41</v>
      </c>
      <c r="AX108" s="14" t="s">
        <v>80</v>
      </c>
      <c r="AY108" s="264" t="s">
        <v>198</v>
      </c>
    </row>
    <row r="109" s="12" customFormat="1">
      <c r="B109" s="233"/>
      <c r="C109" s="234"/>
      <c r="D109" s="230" t="s">
        <v>209</v>
      </c>
      <c r="E109" s="235" t="s">
        <v>39</v>
      </c>
      <c r="F109" s="236" t="s">
        <v>231</v>
      </c>
      <c r="G109" s="234"/>
      <c r="H109" s="237">
        <v>19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209</v>
      </c>
      <c r="AU109" s="243" t="s">
        <v>89</v>
      </c>
      <c r="AV109" s="12" t="s">
        <v>89</v>
      </c>
      <c r="AW109" s="12" t="s">
        <v>41</v>
      </c>
      <c r="AX109" s="12" t="s">
        <v>80</v>
      </c>
      <c r="AY109" s="243" t="s">
        <v>198</v>
      </c>
    </row>
    <row r="110" s="12" customFormat="1">
      <c r="B110" s="233"/>
      <c r="C110" s="234"/>
      <c r="D110" s="230" t="s">
        <v>209</v>
      </c>
      <c r="E110" s="235" t="s">
        <v>39</v>
      </c>
      <c r="F110" s="236" t="s">
        <v>232</v>
      </c>
      <c r="G110" s="234"/>
      <c r="H110" s="237">
        <v>14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209</v>
      </c>
      <c r="AU110" s="243" t="s">
        <v>89</v>
      </c>
      <c r="AV110" s="12" t="s">
        <v>89</v>
      </c>
      <c r="AW110" s="12" t="s">
        <v>41</v>
      </c>
      <c r="AX110" s="12" t="s">
        <v>80</v>
      </c>
      <c r="AY110" s="243" t="s">
        <v>198</v>
      </c>
    </row>
    <row r="111" s="12" customFormat="1">
      <c r="B111" s="233"/>
      <c r="C111" s="234"/>
      <c r="D111" s="230" t="s">
        <v>209</v>
      </c>
      <c r="E111" s="235" t="s">
        <v>39</v>
      </c>
      <c r="F111" s="236" t="s">
        <v>233</v>
      </c>
      <c r="G111" s="234"/>
      <c r="H111" s="237">
        <v>14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209</v>
      </c>
      <c r="AU111" s="243" t="s">
        <v>89</v>
      </c>
      <c r="AV111" s="12" t="s">
        <v>89</v>
      </c>
      <c r="AW111" s="12" t="s">
        <v>41</v>
      </c>
      <c r="AX111" s="12" t="s">
        <v>80</v>
      </c>
      <c r="AY111" s="243" t="s">
        <v>198</v>
      </c>
    </row>
    <row r="112" s="12" customFormat="1">
      <c r="B112" s="233"/>
      <c r="C112" s="234"/>
      <c r="D112" s="230" t="s">
        <v>209</v>
      </c>
      <c r="E112" s="235" t="s">
        <v>39</v>
      </c>
      <c r="F112" s="236" t="s">
        <v>234</v>
      </c>
      <c r="G112" s="234"/>
      <c r="H112" s="237">
        <v>15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209</v>
      </c>
      <c r="AU112" s="243" t="s">
        <v>89</v>
      </c>
      <c r="AV112" s="12" t="s">
        <v>89</v>
      </c>
      <c r="AW112" s="12" t="s">
        <v>41</v>
      </c>
      <c r="AX112" s="12" t="s">
        <v>80</v>
      </c>
      <c r="AY112" s="243" t="s">
        <v>198</v>
      </c>
    </row>
    <row r="113" s="15" customFormat="1">
      <c r="B113" s="265"/>
      <c r="C113" s="266"/>
      <c r="D113" s="230" t="s">
        <v>209</v>
      </c>
      <c r="E113" s="267" t="s">
        <v>129</v>
      </c>
      <c r="F113" s="268" t="s">
        <v>235</v>
      </c>
      <c r="G113" s="266"/>
      <c r="H113" s="269">
        <v>62</v>
      </c>
      <c r="I113" s="270"/>
      <c r="J113" s="266"/>
      <c r="K113" s="266"/>
      <c r="L113" s="271"/>
      <c r="M113" s="272"/>
      <c r="N113" s="273"/>
      <c r="O113" s="273"/>
      <c r="P113" s="273"/>
      <c r="Q113" s="273"/>
      <c r="R113" s="273"/>
      <c r="S113" s="273"/>
      <c r="T113" s="274"/>
      <c r="AT113" s="275" t="s">
        <v>209</v>
      </c>
      <c r="AU113" s="275" t="s">
        <v>89</v>
      </c>
      <c r="AV113" s="15" t="s">
        <v>217</v>
      </c>
      <c r="AW113" s="15" t="s">
        <v>41</v>
      </c>
      <c r="AX113" s="15" t="s">
        <v>80</v>
      </c>
      <c r="AY113" s="275" t="s">
        <v>198</v>
      </c>
    </row>
    <row r="114" s="14" customFormat="1">
      <c r="B114" s="255"/>
      <c r="C114" s="256"/>
      <c r="D114" s="230" t="s">
        <v>209</v>
      </c>
      <c r="E114" s="257" t="s">
        <v>39</v>
      </c>
      <c r="F114" s="258" t="s">
        <v>236</v>
      </c>
      <c r="G114" s="256"/>
      <c r="H114" s="257" t="s">
        <v>39</v>
      </c>
      <c r="I114" s="259"/>
      <c r="J114" s="256"/>
      <c r="K114" s="256"/>
      <c r="L114" s="260"/>
      <c r="M114" s="261"/>
      <c r="N114" s="262"/>
      <c r="O114" s="262"/>
      <c r="P114" s="262"/>
      <c r="Q114" s="262"/>
      <c r="R114" s="262"/>
      <c r="S114" s="262"/>
      <c r="T114" s="263"/>
      <c r="AT114" s="264" t="s">
        <v>209</v>
      </c>
      <c r="AU114" s="264" t="s">
        <v>89</v>
      </c>
      <c r="AV114" s="14" t="s">
        <v>87</v>
      </c>
      <c r="AW114" s="14" t="s">
        <v>41</v>
      </c>
      <c r="AX114" s="14" t="s">
        <v>80</v>
      </c>
      <c r="AY114" s="264" t="s">
        <v>198</v>
      </c>
    </row>
    <row r="115" s="12" customFormat="1">
      <c r="B115" s="233"/>
      <c r="C115" s="234"/>
      <c r="D115" s="230" t="s">
        <v>209</v>
      </c>
      <c r="E115" s="235" t="s">
        <v>39</v>
      </c>
      <c r="F115" s="236" t="s">
        <v>237</v>
      </c>
      <c r="G115" s="234"/>
      <c r="H115" s="237">
        <v>2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209</v>
      </c>
      <c r="AU115" s="243" t="s">
        <v>89</v>
      </c>
      <c r="AV115" s="12" t="s">
        <v>89</v>
      </c>
      <c r="AW115" s="12" t="s">
        <v>41</v>
      </c>
      <c r="AX115" s="12" t="s">
        <v>80</v>
      </c>
      <c r="AY115" s="243" t="s">
        <v>198</v>
      </c>
    </row>
    <row r="116" s="12" customFormat="1">
      <c r="B116" s="233"/>
      <c r="C116" s="234"/>
      <c r="D116" s="230" t="s">
        <v>209</v>
      </c>
      <c r="E116" s="235" t="s">
        <v>39</v>
      </c>
      <c r="F116" s="236" t="s">
        <v>238</v>
      </c>
      <c r="G116" s="234"/>
      <c r="H116" s="237">
        <v>31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209</v>
      </c>
      <c r="AU116" s="243" t="s">
        <v>89</v>
      </c>
      <c r="AV116" s="12" t="s">
        <v>89</v>
      </c>
      <c r="AW116" s="12" t="s">
        <v>41</v>
      </c>
      <c r="AX116" s="12" t="s">
        <v>80</v>
      </c>
      <c r="AY116" s="243" t="s">
        <v>198</v>
      </c>
    </row>
    <row r="117" s="12" customFormat="1">
      <c r="B117" s="233"/>
      <c r="C117" s="234"/>
      <c r="D117" s="230" t="s">
        <v>209</v>
      </c>
      <c r="E117" s="235" t="s">
        <v>39</v>
      </c>
      <c r="F117" s="236" t="s">
        <v>239</v>
      </c>
      <c r="G117" s="234"/>
      <c r="H117" s="237">
        <v>9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209</v>
      </c>
      <c r="AU117" s="243" t="s">
        <v>89</v>
      </c>
      <c r="AV117" s="12" t="s">
        <v>89</v>
      </c>
      <c r="AW117" s="12" t="s">
        <v>41</v>
      </c>
      <c r="AX117" s="12" t="s">
        <v>80</v>
      </c>
      <c r="AY117" s="243" t="s">
        <v>198</v>
      </c>
    </row>
    <row r="118" s="12" customFormat="1">
      <c r="B118" s="233"/>
      <c r="C118" s="234"/>
      <c r="D118" s="230" t="s">
        <v>209</v>
      </c>
      <c r="E118" s="235" t="s">
        <v>39</v>
      </c>
      <c r="F118" s="236" t="s">
        <v>240</v>
      </c>
      <c r="G118" s="234"/>
      <c r="H118" s="237">
        <v>3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209</v>
      </c>
      <c r="AU118" s="243" t="s">
        <v>89</v>
      </c>
      <c r="AV118" s="12" t="s">
        <v>89</v>
      </c>
      <c r="AW118" s="12" t="s">
        <v>41</v>
      </c>
      <c r="AX118" s="12" t="s">
        <v>80</v>
      </c>
      <c r="AY118" s="243" t="s">
        <v>198</v>
      </c>
    </row>
    <row r="119" s="12" customFormat="1">
      <c r="B119" s="233"/>
      <c r="C119" s="234"/>
      <c r="D119" s="230" t="s">
        <v>209</v>
      </c>
      <c r="E119" s="235" t="s">
        <v>39</v>
      </c>
      <c r="F119" s="236" t="s">
        <v>241</v>
      </c>
      <c r="G119" s="234"/>
      <c r="H119" s="237">
        <v>2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209</v>
      </c>
      <c r="AU119" s="243" t="s">
        <v>89</v>
      </c>
      <c r="AV119" s="12" t="s">
        <v>89</v>
      </c>
      <c r="AW119" s="12" t="s">
        <v>41</v>
      </c>
      <c r="AX119" s="12" t="s">
        <v>80</v>
      </c>
      <c r="AY119" s="243" t="s">
        <v>198</v>
      </c>
    </row>
    <row r="120" s="12" customFormat="1">
      <c r="B120" s="233"/>
      <c r="C120" s="234"/>
      <c r="D120" s="230" t="s">
        <v>209</v>
      </c>
      <c r="E120" s="235" t="s">
        <v>39</v>
      </c>
      <c r="F120" s="236" t="s">
        <v>242</v>
      </c>
      <c r="G120" s="234"/>
      <c r="H120" s="237">
        <v>35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209</v>
      </c>
      <c r="AU120" s="243" t="s">
        <v>89</v>
      </c>
      <c r="AV120" s="12" t="s">
        <v>89</v>
      </c>
      <c r="AW120" s="12" t="s">
        <v>41</v>
      </c>
      <c r="AX120" s="12" t="s">
        <v>80</v>
      </c>
      <c r="AY120" s="243" t="s">
        <v>198</v>
      </c>
    </row>
    <row r="121" s="12" customFormat="1">
      <c r="B121" s="233"/>
      <c r="C121" s="234"/>
      <c r="D121" s="230" t="s">
        <v>209</v>
      </c>
      <c r="E121" s="235" t="s">
        <v>39</v>
      </c>
      <c r="F121" s="236" t="s">
        <v>243</v>
      </c>
      <c r="G121" s="234"/>
      <c r="H121" s="237">
        <v>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209</v>
      </c>
      <c r="AU121" s="243" t="s">
        <v>89</v>
      </c>
      <c r="AV121" s="12" t="s">
        <v>89</v>
      </c>
      <c r="AW121" s="12" t="s">
        <v>41</v>
      </c>
      <c r="AX121" s="12" t="s">
        <v>80</v>
      </c>
      <c r="AY121" s="243" t="s">
        <v>198</v>
      </c>
    </row>
    <row r="122" s="12" customFormat="1">
      <c r="B122" s="233"/>
      <c r="C122" s="234"/>
      <c r="D122" s="230" t="s">
        <v>209</v>
      </c>
      <c r="E122" s="235" t="s">
        <v>39</v>
      </c>
      <c r="F122" s="236" t="s">
        <v>244</v>
      </c>
      <c r="G122" s="234"/>
      <c r="H122" s="237">
        <v>1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209</v>
      </c>
      <c r="AU122" s="243" t="s">
        <v>89</v>
      </c>
      <c r="AV122" s="12" t="s">
        <v>89</v>
      </c>
      <c r="AW122" s="12" t="s">
        <v>41</v>
      </c>
      <c r="AX122" s="12" t="s">
        <v>80</v>
      </c>
      <c r="AY122" s="243" t="s">
        <v>198</v>
      </c>
    </row>
    <row r="123" s="15" customFormat="1">
      <c r="B123" s="265"/>
      <c r="C123" s="266"/>
      <c r="D123" s="230" t="s">
        <v>209</v>
      </c>
      <c r="E123" s="267" t="s">
        <v>134</v>
      </c>
      <c r="F123" s="268" t="s">
        <v>235</v>
      </c>
      <c r="G123" s="266"/>
      <c r="H123" s="269">
        <v>84</v>
      </c>
      <c r="I123" s="270"/>
      <c r="J123" s="266"/>
      <c r="K123" s="266"/>
      <c r="L123" s="271"/>
      <c r="M123" s="272"/>
      <c r="N123" s="273"/>
      <c r="O123" s="273"/>
      <c r="P123" s="273"/>
      <c r="Q123" s="273"/>
      <c r="R123" s="273"/>
      <c r="S123" s="273"/>
      <c r="T123" s="274"/>
      <c r="AT123" s="275" t="s">
        <v>209</v>
      </c>
      <c r="AU123" s="275" t="s">
        <v>89</v>
      </c>
      <c r="AV123" s="15" t="s">
        <v>217</v>
      </c>
      <c r="AW123" s="15" t="s">
        <v>41</v>
      </c>
      <c r="AX123" s="15" t="s">
        <v>80</v>
      </c>
      <c r="AY123" s="275" t="s">
        <v>198</v>
      </c>
    </row>
    <row r="124" s="13" customFormat="1">
      <c r="B124" s="244"/>
      <c r="C124" s="245"/>
      <c r="D124" s="230" t="s">
        <v>209</v>
      </c>
      <c r="E124" s="246" t="s">
        <v>124</v>
      </c>
      <c r="F124" s="247" t="s">
        <v>211</v>
      </c>
      <c r="G124" s="245"/>
      <c r="H124" s="248">
        <v>146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AT124" s="254" t="s">
        <v>209</v>
      </c>
      <c r="AU124" s="254" t="s">
        <v>89</v>
      </c>
      <c r="AV124" s="13" t="s">
        <v>205</v>
      </c>
      <c r="AW124" s="13" t="s">
        <v>41</v>
      </c>
      <c r="AX124" s="13" t="s">
        <v>87</v>
      </c>
      <c r="AY124" s="254" t="s">
        <v>198</v>
      </c>
    </row>
    <row r="125" s="1" customFormat="1" ht="22.5" customHeight="1">
      <c r="B125" s="40"/>
      <c r="C125" s="218" t="s">
        <v>199</v>
      </c>
      <c r="D125" s="218" t="s">
        <v>201</v>
      </c>
      <c r="E125" s="219" t="s">
        <v>245</v>
      </c>
      <c r="F125" s="220" t="s">
        <v>246</v>
      </c>
      <c r="G125" s="221" t="s">
        <v>136</v>
      </c>
      <c r="H125" s="222">
        <v>124</v>
      </c>
      <c r="I125" s="223"/>
      <c r="J125" s="224">
        <f>ROUND(I125*H125,2)</f>
        <v>0</v>
      </c>
      <c r="K125" s="220" t="s">
        <v>204</v>
      </c>
      <c r="L125" s="45"/>
      <c r="M125" s="225" t="s">
        <v>39</v>
      </c>
      <c r="N125" s="226" t="s">
        <v>53</v>
      </c>
      <c r="O125" s="8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AR125" s="18" t="s">
        <v>205</v>
      </c>
      <c r="AT125" s="18" t="s">
        <v>201</v>
      </c>
      <c r="AU125" s="18" t="s">
        <v>89</v>
      </c>
      <c r="AY125" s="18" t="s">
        <v>198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8" t="s">
        <v>205</v>
      </c>
      <c r="BK125" s="229">
        <f>ROUND(I125*H125,2)</f>
        <v>0</v>
      </c>
      <c r="BL125" s="18" t="s">
        <v>205</v>
      </c>
      <c r="BM125" s="18" t="s">
        <v>247</v>
      </c>
    </row>
    <row r="126" s="1" customFormat="1">
      <c r="B126" s="40"/>
      <c r="C126" s="41"/>
      <c r="D126" s="230" t="s">
        <v>207</v>
      </c>
      <c r="E126" s="41"/>
      <c r="F126" s="231" t="s">
        <v>248</v>
      </c>
      <c r="G126" s="41"/>
      <c r="H126" s="41"/>
      <c r="I126" s="145"/>
      <c r="J126" s="41"/>
      <c r="K126" s="41"/>
      <c r="L126" s="45"/>
      <c r="M126" s="232"/>
      <c r="N126" s="81"/>
      <c r="O126" s="81"/>
      <c r="P126" s="81"/>
      <c r="Q126" s="81"/>
      <c r="R126" s="81"/>
      <c r="S126" s="81"/>
      <c r="T126" s="82"/>
      <c r="AT126" s="18" t="s">
        <v>207</v>
      </c>
      <c r="AU126" s="18" t="s">
        <v>89</v>
      </c>
    </row>
    <row r="127" s="12" customFormat="1">
      <c r="B127" s="233"/>
      <c r="C127" s="234"/>
      <c r="D127" s="230" t="s">
        <v>209</v>
      </c>
      <c r="E127" s="235" t="s">
        <v>39</v>
      </c>
      <c r="F127" s="236" t="s">
        <v>249</v>
      </c>
      <c r="G127" s="234"/>
      <c r="H127" s="237">
        <v>124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209</v>
      </c>
      <c r="AU127" s="243" t="s">
        <v>89</v>
      </c>
      <c r="AV127" s="12" t="s">
        <v>89</v>
      </c>
      <c r="AW127" s="12" t="s">
        <v>41</v>
      </c>
      <c r="AX127" s="12" t="s">
        <v>80</v>
      </c>
      <c r="AY127" s="243" t="s">
        <v>198</v>
      </c>
    </row>
    <row r="128" s="13" customFormat="1">
      <c r="B128" s="244"/>
      <c r="C128" s="245"/>
      <c r="D128" s="230" t="s">
        <v>209</v>
      </c>
      <c r="E128" s="246" t="s">
        <v>39</v>
      </c>
      <c r="F128" s="247" t="s">
        <v>211</v>
      </c>
      <c r="G128" s="245"/>
      <c r="H128" s="248">
        <v>124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AT128" s="254" t="s">
        <v>209</v>
      </c>
      <c r="AU128" s="254" t="s">
        <v>89</v>
      </c>
      <c r="AV128" s="13" t="s">
        <v>205</v>
      </c>
      <c r="AW128" s="13" t="s">
        <v>41</v>
      </c>
      <c r="AX128" s="13" t="s">
        <v>87</v>
      </c>
      <c r="AY128" s="254" t="s">
        <v>198</v>
      </c>
    </row>
    <row r="129" s="1" customFormat="1" ht="22.5" customHeight="1">
      <c r="B129" s="40"/>
      <c r="C129" s="218" t="s">
        <v>250</v>
      </c>
      <c r="D129" s="218" t="s">
        <v>201</v>
      </c>
      <c r="E129" s="219" t="s">
        <v>251</v>
      </c>
      <c r="F129" s="220" t="s">
        <v>252</v>
      </c>
      <c r="G129" s="221" t="s">
        <v>136</v>
      </c>
      <c r="H129" s="222">
        <v>84</v>
      </c>
      <c r="I129" s="223"/>
      <c r="J129" s="224">
        <f>ROUND(I129*H129,2)</f>
        <v>0</v>
      </c>
      <c r="K129" s="220" t="s">
        <v>204</v>
      </c>
      <c r="L129" s="45"/>
      <c r="M129" s="225" t="s">
        <v>39</v>
      </c>
      <c r="N129" s="226" t="s">
        <v>53</v>
      </c>
      <c r="O129" s="8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18" t="s">
        <v>205</v>
      </c>
      <c r="AT129" s="18" t="s">
        <v>201</v>
      </c>
      <c r="AU129" s="18" t="s">
        <v>89</v>
      </c>
      <c r="AY129" s="18" t="s">
        <v>198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8" t="s">
        <v>205</v>
      </c>
      <c r="BK129" s="229">
        <f>ROUND(I129*H129,2)</f>
        <v>0</v>
      </c>
      <c r="BL129" s="18" t="s">
        <v>205</v>
      </c>
      <c r="BM129" s="18" t="s">
        <v>253</v>
      </c>
    </row>
    <row r="130" s="1" customFormat="1">
      <c r="B130" s="40"/>
      <c r="C130" s="41"/>
      <c r="D130" s="230" t="s">
        <v>207</v>
      </c>
      <c r="E130" s="41"/>
      <c r="F130" s="231" t="s">
        <v>248</v>
      </c>
      <c r="G130" s="41"/>
      <c r="H130" s="41"/>
      <c r="I130" s="145"/>
      <c r="J130" s="41"/>
      <c r="K130" s="41"/>
      <c r="L130" s="45"/>
      <c r="M130" s="232"/>
      <c r="N130" s="81"/>
      <c r="O130" s="81"/>
      <c r="P130" s="81"/>
      <c r="Q130" s="81"/>
      <c r="R130" s="81"/>
      <c r="S130" s="81"/>
      <c r="T130" s="82"/>
      <c r="AT130" s="18" t="s">
        <v>207</v>
      </c>
      <c r="AU130" s="18" t="s">
        <v>89</v>
      </c>
    </row>
    <row r="131" s="12" customFormat="1">
      <c r="B131" s="233"/>
      <c r="C131" s="234"/>
      <c r="D131" s="230" t="s">
        <v>209</v>
      </c>
      <c r="E131" s="235" t="s">
        <v>39</v>
      </c>
      <c r="F131" s="236" t="s">
        <v>134</v>
      </c>
      <c r="G131" s="234"/>
      <c r="H131" s="237">
        <v>84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209</v>
      </c>
      <c r="AU131" s="243" t="s">
        <v>89</v>
      </c>
      <c r="AV131" s="12" t="s">
        <v>89</v>
      </c>
      <c r="AW131" s="12" t="s">
        <v>41</v>
      </c>
      <c r="AX131" s="12" t="s">
        <v>80</v>
      </c>
      <c r="AY131" s="243" t="s">
        <v>198</v>
      </c>
    </row>
    <row r="132" s="13" customFormat="1">
      <c r="B132" s="244"/>
      <c r="C132" s="245"/>
      <c r="D132" s="230" t="s">
        <v>209</v>
      </c>
      <c r="E132" s="246" t="s">
        <v>39</v>
      </c>
      <c r="F132" s="247" t="s">
        <v>211</v>
      </c>
      <c r="G132" s="245"/>
      <c r="H132" s="248">
        <v>84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209</v>
      </c>
      <c r="AU132" s="254" t="s">
        <v>89</v>
      </c>
      <c r="AV132" s="13" t="s">
        <v>205</v>
      </c>
      <c r="AW132" s="13" t="s">
        <v>41</v>
      </c>
      <c r="AX132" s="13" t="s">
        <v>87</v>
      </c>
      <c r="AY132" s="254" t="s">
        <v>198</v>
      </c>
    </row>
    <row r="133" s="1" customFormat="1" ht="33.75" customHeight="1">
      <c r="B133" s="40"/>
      <c r="C133" s="218" t="s">
        <v>254</v>
      </c>
      <c r="D133" s="218" t="s">
        <v>201</v>
      </c>
      <c r="E133" s="219" t="s">
        <v>255</v>
      </c>
      <c r="F133" s="220" t="s">
        <v>256</v>
      </c>
      <c r="G133" s="221" t="s">
        <v>136</v>
      </c>
      <c r="H133" s="222">
        <v>186</v>
      </c>
      <c r="I133" s="223"/>
      <c r="J133" s="224">
        <f>ROUND(I133*H133,2)</f>
        <v>0</v>
      </c>
      <c r="K133" s="220" t="s">
        <v>204</v>
      </c>
      <c r="L133" s="45"/>
      <c r="M133" s="225" t="s">
        <v>39</v>
      </c>
      <c r="N133" s="226" t="s">
        <v>53</v>
      </c>
      <c r="O133" s="8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18" t="s">
        <v>205</v>
      </c>
      <c r="AT133" s="18" t="s">
        <v>201</v>
      </c>
      <c r="AU133" s="18" t="s">
        <v>89</v>
      </c>
      <c r="AY133" s="18" t="s">
        <v>198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8" t="s">
        <v>205</v>
      </c>
      <c r="BK133" s="229">
        <f>ROUND(I133*H133,2)</f>
        <v>0</v>
      </c>
      <c r="BL133" s="18" t="s">
        <v>205</v>
      </c>
      <c r="BM133" s="18" t="s">
        <v>257</v>
      </c>
    </row>
    <row r="134" s="1" customFormat="1">
      <c r="B134" s="40"/>
      <c r="C134" s="41"/>
      <c r="D134" s="230" t="s">
        <v>207</v>
      </c>
      <c r="E134" s="41"/>
      <c r="F134" s="231" t="s">
        <v>258</v>
      </c>
      <c r="G134" s="41"/>
      <c r="H134" s="41"/>
      <c r="I134" s="145"/>
      <c r="J134" s="41"/>
      <c r="K134" s="41"/>
      <c r="L134" s="45"/>
      <c r="M134" s="232"/>
      <c r="N134" s="81"/>
      <c r="O134" s="81"/>
      <c r="P134" s="81"/>
      <c r="Q134" s="81"/>
      <c r="R134" s="81"/>
      <c r="S134" s="81"/>
      <c r="T134" s="82"/>
      <c r="AT134" s="18" t="s">
        <v>207</v>
      </c>
      <c r="AU134" s="18" t="s">
        <v>89</v>
      </c>
    </row>
    <row r="135" s="12" customFormat="1">
      <c r="B135" s="233"/>
      <c r="C135" s="234"/>
      <c r="D135" s="230" t="s">
        <v>209</v>
      </c>
      <c r="E135" s="235" t="s">
        <v>39</v>
      </c>
      <c r="F135" s="236" t="s">
        <v>259</v>
      </c>
      <c r="G135" s="234"/>
      <c r="H135" s="237">
        <v>186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209</v>
      </c>
      <c r="AU135" s="243" t="s">
        <v>89</v>
      </c>
      <c r="AV135" s="12" t="s">
        <v>89</v>
      </c>
      <c r="AW135" s="12" t="s">
        <v>41</v>
      </c>
      <c r="AX135" s="12" t="s">
        <v>80</v>
      </c>
      <c r="AY135" s="243" t="s">
        <v>198</v>
      </c>
    </row>
    <row r="136" s="13" customFormat="1">
      <c r="B136" s="244"/>
      <c r="C136" s="245"/>
      <c r="D136" s="230" t="s">
        <v>209</v>
      </c>
      <c r="E136" s="246" t="s">
        <v>39</v>
      </c>
      <c r="F136" s="247" t="s">
        <v>211</v>
      </c>
      <c r="G136" s="245"/>
      <c r="H136" s="248">
        <v>186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209</v>
      </c>
      <c r="AU136" s="254" t="s">
        <v>89</v>
      </c>
      <c r="AV136" s="13" t="s">
        <v>205</v>
      </c>
      <c r="AW136" s="13" t="s">
        <v>41</v>
      </c>
      <c r="AX136" s="13" t="s">
        <v>87</v>
      </c>
      <c r="AY136" s="254" t="s">
        <v>198</v>
      </c>
    </row>
    <row r="137" s="1" customFormat="1" ht="45" customHeight="1">
      <c r="B137" s="40"/>
      <c r="C137" s="218" t="s">
        <v>260</v>
      </c>
      <c r="D137" s="218" t="s">
        <v>201</v>
      </c>
      <c r="E137" s="219" t="s">
        <v>261</v>
      </c>
      <c r="F137" s="220" t="s">
        <v>262</v>
      </c>
      <c r="G137" s="221" t="s">
        <v>145</v>
      </c>
      <c r="H137" s="222">
        <v>412</v>
      </c>
      <c r="I137" s="223"/>
      <c r="J137" s="224">
        <f>ROUND(I137*H137,2)</f>
        <v>0</v>
      </c>
      <c r="K137" s="220" t="s">
        <v>204</v>
      </c>
      <c r="L137" s="45"/>
      <c r="M137" s="225" t="s">
        <v>39</v>
      </c>
      <c r="N137" s="226" t="s">
        <v>53</v>
      </c>
      <c r="O137" s="8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18" t="s">
        <v>205</v>
      </c>
      <c r="AT137" s="18" t="s">
        <v>201</v>
      </c>
      <c r="AU137" s="18" t="s">
        <v>89</v>
      </c>
      <c r="AY137" s="18" t="s">
        <v>198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205</v>
      </c>
      <c r="BK137" s="229">
        <f>ROUND(I137*H137,2)</f>
        <v>0</v>
      </c>
      <c r="BL137" s="18" t="s">
        <v>205</v>
      </c>
      <c r="BM137" s="18" t="s">
        <v>263</v>
      </c>
    </row>
    <row r="138" s="1" customFormat="1">
      <c r="B138" s="40"/>
      <c r="C138" s="41"/>
      <c r="D138" s="230" t="s">
        <v>207</v>
      </c>
      <c r="E138" s="41"/>
      <c r="F138" s="231" t="s">
        <v>264</v>
      </c>
      <c r="G138" s="41"/>
      <c r="H138" s="41"/>
      <c r="I138" s="145"/>
      <c r="J138" s="41"/>
      <c r="K138" s="41"/>
      <c r="L138" s="45"/>
      <c r="M138" s="232"/>
      <c r="N138" s="81"/>
      <c r="O138" s="81"/>
      <c r="P138" s="81"/>
      <c r="Q138" s="81"/>
      <c r="R138" s="81"/>
      <c r="S138" s="81"/>
      <c r="T138" s="82"/>
      <c r="AT138" s="18" t="s">
        <v>207</v>
      </c>
      <c r="AU138" s="18" t="s">
        <v>89</v>
      </c>
    </row>
    <row r="139" s="14" customFormat="1">
      <c r="B139" s="255"/>
      <c r="C139" s="256"/>
      <c r="D139" s="230" t="s">
        <v>209</v>
      </c>
      <c r="E139" s="257" t="s">
        <v>39</v>
      </c>
      <c r="F139" s="258" t="s">
        <v>265</v>
      </c>
      <c r="G139" s="256"/>
      <c r="H139" s="257" t="s">
        <v>39</v>
      </c>
      <c r="I139" s="259"/>
      <c r="J139" s="256"/>
      <c r="K139" s="256"/>
      <c r="L139" s="260"/>
      <c r="M139" s="261"/>
      <c r="N139" s="262"/>
      <c r="O139" s="262"/>
      <c r="P139" s="262"/>
      <c r="Q139" s="262"/>
      <c r="R139" s="262"/>
      <c r="S139" s="262"/>
      <c r="T139" s="263"/>
      <c r="AT139" s="264" t="s">
        <v>209</v>
      </c>
      <c r="AU139" s="264" t="s">
        <v>89</v>
      </c>
      <c r="AV139" s="14" t="s">
        <v>87</v>
      </c>
      <c r="AW139" s="14" t="s">
        <v>41</v>
      </c>
      <c r="AX139" s="14" t="s">
        <v>80</v>
      </c>
      <c r="AY139" s="264" t="s">
        <v>198</v>
      </c>
    </row>
    <row r="140" s="12" customFormat="1">
      <c r="B140" s="233"/>
      <c r="C140" s="234"/>
      <c r="D140" s="230" t="s">
        <v>209</v>
      </c>
      <c r="E140" s="235" t="s">
        <v>39</v>
      </c>
      <c r="F140" s="236" t="s">
        <v>266</v>
      </c>
      <c r="G140" s="234"/>
      <c r="H140" s="237">
        <v>7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209</v>
      </c>
      <c r="AU140" s="243" t="s">
        <v>89</v>
      </c>
      <c r="AV140" s="12" t="s">
        <v>89</v>
      </c>
      <c r="AW140" s="12" t="s">
        <v>41</v>
      </c>
      <c r="AX140" s="12" t="s">
        <v>80</v>
      </c>
      <c r="AY140" s="243" t="s">
        <v>198</v>
      </c>
    </row>
    <row r="141" s="12" customFormat="1">
      <c r="B141" s="233"/>
      <c r="C141" s="234"/>
      <c r="D141" s="230" t="s">
        <v>209</v>
      </c>
      <c r="E141" s="235" t="s">
        <v>39</v>
      </c>
      <c r="F141" s="236" t="s">
        <v>267</v>
      </c>
      <c r="G141" s="234"/>
      <c r="H141" s="237">
        <v>7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209</v>
      </c>
      <c r="AU141" s="243" t="s">
        <v>89</v>
      </c>
      <c r="AV141" s="12" t="s">
        <v>89</v>
      </c>
      <c r="AW141" s="12" t="s">
        <v>41</v>
      </c>
      <c r="AX141" s="12" t="s">
        <v>80</v>
      </c>
      <c r="AY141" s="243" t="s">
        <v>198</v>
      </c>
    </row>
    <row r="142" s="12" customFormat="1">
      <c r="B142" s="233"/>
      <c r="C142" s="234"/>
      <c r="D142" s="230" t="s">
        <v>209</v>
      </c>
      <c r="E142" s="235" t="s">
        <v>39</v>
      </c>
      <c r="F142" s="236" t="s">
        <v>268</v>
      </c>
      <c r="G142" s="234"/>
      <c r="H142" s="237">
        <v>18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209</v>
      </c>
      <c r="AU142" s="243" t="s">
        <v>89</v>
      </c>
      <c r="AV142" s="12" t="s">
        <v>89</v>
      </c>
      <c r="AW142" s="12" t="s">
        <v>41</v>
      </c>
      <c r="AX142" s="12" t="s">
        <v>80</v>
      </c>
      <c r="AY142" s="243" t="s">
        <v>198</v>
      </c>
    </row>
    <row r="143" s="12" customFormat="1">
      <c r="B143" s="233"/>
      <c r="C143" s="234"/>
      <c r="D143" s="230" t="s">
        <v>209</v>
      </c>
      <c r="E143" s="235" t="s">
        <v>39</v>
      </c>
      <c r="F143" s="236" t="s">
        <v>269</v>
      </c>
      <c r="G143" s="234"/>
      <c r="H143" s="237">
        <v>18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209</v>
      </c>
      <c r="AU143" s="243" t="s">
        <v>89</v>
      </c>
      <c r="AV143" s="12" t="s">
        <v>89</v>
      </c>
      <c r="AW143" s="12" t="s">
        <v>41</v>
      </c>
      <c r="AX143" s="12" t="s">
        <v>80</v>
      </c>
      <c r="AY143" s="243" t="s">
        <v>198</v>
      </c>
    </row>
    <row r="144" s="12" customFormat="1">
      <c r="B144" s="233"/>
      <c r="C144" s="234"/>
      <c r="D144" s="230" t="s">
        <v>209</v>
      </c>
      <c r="E144" s="235" t="s">
        <v>39</v>
      </c>
      <c r="F144" s="236" t="s">
        <v>270</v>
      </c>
      <c r="G144" s="234"/>
      <c r="H144" s="237">
        <v>7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209</v>
      </c>
      <c r="AU144" s="243" t="s">
        <v>89</v>
      </c>
      <c r="AV144" s="12" t="s">
        <v>89</v>
      </c>
      <c r="AW144" s="12" t="s">
        <v>41</v>
      </c>
      <c r="AX144" s="12" t="s">
        <v>80</v>
      </c>
      <c r="AY144" s="243" t="s">
        <v>198</v>
      </c>
    </row>
    <row r="145" s="12" customFormat="1">
      <c r="B145" s="233"/>
      <c r="C145" s="234"/>
      <c r="D145" s="230" t="s">
        <v>209</v>
      </c>
      <c r="E145" s="235" t="s">
        <v>39</v>
      </c>
      <c r="F145" s="236" t="s">
        <v>271</v>
      </c>
      <c r="G145" s="234"/>
      <c r="H145" s="237">
        <v>7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209</v>
      </c>
      <c r="AU145" s="243" t="s">
        <v>89</v>
      </c>
      <c r="AV145" s="12" t="s">
        <v>89</v>
      </c>
      <c r="AW145" s="12" t="s">
        <v>41</v>
      </c>
      <c r="AX145" s="12" t="s">
        <v>80</v>
      </c>
      <c r="AY145" s="243" t="s">
        <v>198</v>
      </c>
    </row>
    <row r="146" s="12" customFormat="1">
      <c r="B146" s="233"/>
      <c r="C146" s="234"/>
      <c r="D146" s="230" t="s">
        <v>209</v>
      </c>
      <c r="E146" s="235" t="s">
        <v>39</v>
      </c>
      <c r="F146" s="236" t="s">
        <v>272</v>
      </c>
      <c r="G146" s="234"/>
      <c r="H146" s="237">
        <v>5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209</v>
      </c>
      <c r="AU146" s="243" t="s">
        <v>89</v>
      </c>
      <c r="AV146" s="12" t="s">
        <v>89</v>
      </c>
      <c r="AW146" s="12" t="s">
        <v>41</v>
      </c>
      <c r="AX146" s="12" t="s">
        <v>80</v>
      </c>
      <c r="AY146" s="243" t="s">
        <v>198</v>
      </c>
    </row>
    <row r="147" s="12" customFormat="1">
      <c r="B147" s="233"/>
      <c r="C147" s="234"/>
      <c r="D147" s="230" t="s">
        <v>209</v>
      </c>
      <c r="E147" s="235" t="s">
        <v>39</v>
      </c>
      <c r="F147" s="236" t="s">
        <v>273</v>
      </c>
      <c r="G147" s="234"/>
      <c r="H147" s="237">
        <v>7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209</v>
      </c>
      <c r="AU147" s="243" t="s">
        <v>89</v>
      </c>
      <c r="AV147" s="12" t="s">
        <v>89</v>
      </c>
      <c r="AW147" s="12" t="s">
        <v>41</v>
      </c>
      <c r="AX147" s="12" t="s">
        <v>80</v>
      </c>
      <c r="AY147" s="243" t="s">
        <v>198</v>
      </c>
    </row>
    <row r="148" s="12" customFormat="1">
      <c r="B148" s="233"/>
      <c r="C148" s="234"/>
      <c r="D148" s="230" t="s">
        <v>209</v>
      </c>
      <c r="E148" s="235" t="s">
        <v>39</v>
      </c>
      <c r="F148" s="236" t="s">
        <v>274</v>
      </c>
      <c r="G148" s="234"/>
      <c r="H148" s="237">
        <v>7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209</v>
      </c>
      <c r="AU148" s="243" t="s">
        <v>89</v>
      </c>
      <c r="AV148" s="12" t="s">
        <v>89</v>
      </c>
      <c r="AW148" s="12" t="s">
        <v>41</v>
      </c>
      <c r="AX148" s="12" t="s">
        <v>80</v>
      </c>
      <c r="AY148" s="243" t="s">
        <v>198</v>
      </c>
    </row>
    <row r="149" s="12" customFormat="1">
      <c r="B149" s="233"/>
      <c r="C149" s="234"/>
      <c r="D149" s="230" t="s">
        <v>209</v>
      </c>
      <c r="E149" s="235" t="s">
        <v>39</v>
      </c>
      <c r="F149" s="236" t="s">
        <v>275</v>
      </c>
      <c r="G149" s="234"/>
      <c r="H149" s="237">
        <v>6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209</v>
      </c>
      <c r="AU149" s="243" t="s">
        <v>89</v>
      </c>
      <c r="AV149" s="12" t="s">
        <v>89</v>
      </c>
      <c r="AW149" s="12" t="s">
        <v>41</v>
      </c>
      <c r="AX149" s="12" t="s">
        <v>80</v>
      </c>
      <c r="AY149" s="243" t="s">
        <v>198</v>
      </c>
    </row>
    <row r="150" s="12" customFormat="1">
      <c r="B150" s="233"/>
      <c r="C150" s="234"/>
      <c r="D150" s="230" t="s">
        <v>209</v>
      </c>
      <c r="E150" s="235" t="s">
        <v>39</v>
      </c>
      <c r="F150" s="236" t="s">
        <v>276</v>
      </c>
      <c r="G150" s="234"/>
      <c r="H150" s="237">
        <v>6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209</v>
      </c>
      <c r="AU150" s="243" t="s">
        <v>89</v>
      </c>
      <c r="AV150" s="12" t="s">
        <v>89</v>
      </c>
      <c r="AW150" s="12" t="s">
        <v>41</v>
      </c>
      <c r="AX150" s="12" t="s">
        <v>80</v>
      </c>
      <c r="AY150" s="243" t="s">
        <v>198</v>
      </c>
    </row>
    <row r="151" s="12" customFormat="1">
      <c r="B151" s="233"/>
      <c r="C151" s="234"/>
      <c r="D151" s="230" t="s">
        <v>209</v>
      </c>
      <c r="E151" s="235" t="s">
        <v>39</v>
      </c>
      <c r="F151" s="236" t="s">
        <v>277</v>
      </c>
      <c r="G151" s="234"/>
      <c r="H151" s="237">
        <v>5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209</v>
      </c>
      <c r="AU151" s="243" t="s">
        <v>89</v>
      </c>
      <c r="AV151" s="12" t="s">
        <v>89</v>
      </c>
      <c r="AW151" s="12" t="s">
        <v>41</v>
      </c>
      <c r="AX151" s="12" t="s">
        <v>80</v>
      </c>
      <c r="AY151" s="243" t="s">
        <v>198</v>
      </c>
    </row>
    <row r="152" s="12" customFormat="1">
      <c r="B152" s="233"/>
      <c r="C152" s="234"/>
      <c r="D152" s="230" t="s">
        <v>209</v>
      </c>
      <c r="E152" s="235" t="s">
        <v>39</v>
      </c>
      <c r="F152" s="236" t="s">
        <v>278</v>
      </c>
      <c r="G152" s="234"/>
      <c r="H152" s="237">
        <v>5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209</v>
      </c>
      <c r="AU152" s="243" t="s">
        <v>89</v>
      </c>
      <c r="AV152" s="12" t="s">
        <v>89</v>
      </c>
      <c r="AW152" s="12" t="s">
        <v>41</v>
      </c>
      <c r="AX152" s="12" t="s">
        <v>80</v>
      </c>
      <c r="AY152" s="243" t="s">
        <v>198</v>
      </c>
    </row>
    <row r="153" s="12" customFormat="1">
      <c r="B153" s="233"/>
      <c r="C153" s="234"/>
      <c r="D153" s="230" t="s">
        <v>209</v>
      </c>
      <c r="E153" s="235" t="s">
        <v>39</v>
      </c>
      <c r="F153" s="236" t="s">
        <v>279</v>
      </c>
      <c r="G153" s="234"/>
      <c r="H153" s="237">
        <v>14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209</v>
      </c>
      <c r="AU153" s="243" t="s">
        <v>89</v>
      </c>
      <c r="AV153" s="12" t="s">
        <v>89</v>
      </c>
      <c r="AW153" s="12" t="s">
        <v>41</v>
      </c>
      <c r="AX153" s="12" t="s">
        <v>80</v>
      </c>
      <c r="AY153" s="243" t="s">
        <v>198</v>
      </c>
    </row>
    <row r="154" s="12" customFormat="1">
      <c r="B154" s="233"/>
      <c r="C154" s="234"/>
      <c r="D154" s="230" t="s">
        <v>209</v>
      </c>
      <c r="E154" s="235" t="s">
        <v>39</v>
      </c>
      <c r="F154" s="236" t="s">
        <v>280</v>
      </c>
      <c r="G154" s="234"/>
      <c r="H154" s="237">
        <v>4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209</v>
      </c>
      <c r="AU154" s="243" t="s">
        <v>89</v>
      </c>
      <c r="AV154" s="12" t="s">
        <v>89</v>
      </c>
      <c r="AW154" s="12" t="s">
        <v>41</v>
      </c>
      <c r="AX154" s="12" t="s">
        <v>80</v>
      </c>
      <c r="AY154" s="243" t="s">
        <v>198</v>
      </c>
    </row>
    <row r="155" s="12" customFormat="1">
      <c r="B155" s="233"/>
      <c r="C155" s="234"/>
      <c r="D155" s="230" t="s">
        <v>209</v>
      </c>
      <c r="E155" s="235" t="s">
        <v>39</v>
      </c>
      <c r="F155" s="236" t="s">
        <v>281</v>
      </c>
      <c r="G155" s="234"/>
      <c r="H155" s="237">
        <v>4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209</v>
      </c>
      <c r="AU155" s="243" t="s">
        <v>89</v>
      </c>
      <c r="AV155" s="12" t="s">
        <v>89</v>
      </c>
      <c r="AW155" s="12" t="s">
        <v>41</v>
      </c>
      <c r="AX155" s="12" t="s">
        <v>80</v>
      </c>
      <c r="AY155" s="243" t="s">
        <v>198</v>
      </c>
    </row>
    <row r="156" s="12" customFormat="1">
      <c r="B156" s="233"/>
      <c r="C156" s="234"/>
      <c r="D156" s="230" t="s">
        <v>209</v>
      </c>
      <c r="E156" s="235" t="s">
        <v>39</v>
      </c>
      <c r="F156" s="236" t="s">
        <v>282</v>
      </c>
      <c r="G156" s="234"/>
      <c r="H156" s="237">
        <v>5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209</v>
      </c>
      <c r="AU156" s="243" t="s">
        <v>89</v>
      </c>
      <c r="AV156" s="12" t="s">
        <v>89</v>
      </c>
      <c r="AW156" s="12" t="s">
        <v>41</v>
      </c>
      <c r="AX156" s="12" t="s">
        <v>80</v>
      </c>
      <c r="AY156" s="243" t="s">
        <v>198</v>
      </c>
    </row>
    <row r="157" s="12" customFormat="1">
      <c r="B157" s="233"/>
      <c r="C157" s="234"/>
      <c r="D157" s="230" t="s">
        <v>209</v>
      </c>
      <c r="E157" s="235" t="s">
        <v>39</v>
      </c>
      <c r="F157" s="236" t="s">
        <v>283</v>
      </c>
      <c r="G157" s="234"/>
      <c r="H157" s="237">
        <v>5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209</v>
      </c>
      <c r="AU157" s="243" t="s">
        <v>89</v>
      </c>
      <c r="AV157" s="12" t="s">
        <v>89</v>
      </c>
      <c r="AW157" s="12" t="s">
        <v>41</v>
      </c>
      <c r="AX157" s="12" t="s">
        <v>80</v>
      </c>
      <c r="AY157" s="243" t="s">
        <v>198</v>
      </c>
    </row>
    <row r="158" s="12" customFormat="1">
      <c r="B158" s="233"/>
      <c r="C158" s="234"/>
      <c r="D158" s="230" t="s">
        <v>209</v>
      </c>
      <c r="E158" s="235" t="s">
        <v>39</v>
      </c>
      <c r="F158" s="236" t="s">
        <v>284</v>
      </c>
      <c r="G158" s="234"/>
      <c r="H158" s="237">
        <v>4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209</v>
      </c>
      <c r="AU158" s="243" t="s">
        <v>89</v>
      </c>
      <c r="AV158" s="12" t="s">
        <v>89</v>
      </c>
      <c r="AW158" s="12" t="s">
        <v>41</v>
      </c>
      <c r="AX158" s="12" t="s">
        <v>80</v>
      </c>
      <c r="AY158" s="243" t="s">
        <v>198</v>
      </c>
    </row>
    <row r="159" s="12" customFormat="1">
      <c r="B159" s="233"/>
      <c r="C159" s="234"/>
      <c r="D159" s="230" t="s">
        <v>209</v>
      </c>
      <c r="E159" s="235" t="s">
        <v>39</v>
      </c>
      <c r="F159" s="236" t="s">
        <v>285</v>
      </c>
      <c r="G159" s="234"/>
      <c r="H159" s="237">
        <v>3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209</v>
      </c>
      <c r="AU159" s="243" t="s">
        <v>89</v>
      </c>
      <c r="AV159" s="12" t="s">
        <v>89</v>
      </c>
      <c r="AW159" s="12" t="s">
        <v>41</v>
      </c>
      <c r="AX159" s="12" t="s">
        <v>80</v>
      </c>
      <c r="AY159" s="243" t="s">
        <v>198</v>
      </c>
    </row>
    <row r="160" s="12" customFormat="1">
      <c r="B160" s="233"/>
      <c r="C160" s="234"/>
      <c r="D160" s="230" t="s">
        <v>209</v>
      </c>
      <c r="E160" s="235" t="s">
        <v>39</v>
      </c>
      <c r="F160" s="236" t="s">
        <v>286</v>
      </c>
      <c r="G160" s="234"/>
      <c r="H160" s="237">
        <v>5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209</v>
      </c>
      <c r="AU160" s="243" t="s">
        <v>89</v>
      </c>
      <c r="AV160" s="12" t="s">
        <v>89</v>
      </c>
      <c r="AW160" s="12" t="s">
        <v>41</v>
      </c>
      <c r="AX160" s="12" t="s">
        <v>80</v>
      </c>
      <c r="AY160" s="243" t="s">
        <v>198</v>
      </c>
    </row>
    <row r="161" s="12" customFormat="1">
      <c r="B161" s="233"/>
      <c r="C161" s="234"/>
      <c r="D161" s="230" t="s">
        <v>209</v>
      </c>
      <c r="E161" s="235" t="s">
        <v>39</v>
      </c>
      <c r="F161" s="236" t="s">
        <v>287</v>
      </c>
      <c r="G161" s="234"/>
      <c r="H161" s="237">
        <v>4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209</v>
      </c>
      <c r="AU161" s="243" t="s">
        <v>89</v>
      </c>
      <c r="AV161" s="12" t="s">
        <v>89</v>
      </c>
      <c r="AW161" s="12" t="s">
        <v>41</v>
      </c>
      <c r="AX161" s="12" t="s">
        <v>80</v>
      </c>
      <c r="AY161" s="243" t="s">
        <v>198</v>
      </c>
    </row>
    <row r="162" s="12" customFormat="1">
      <c r="B162" s="233"/>
      <c r="C162" s="234"/>
      <c r="D162" s="230" t="s">
        <v>209</v>
      </c>
      <c r="E162" s="235" t="s">
        <v>39</v>
      </c>
      <c r="F162" s="236" t="s">
        <v>288</v>
      </c>
      <c r="G162" s="234"/>
      <c r="H162" s="237">
        <v>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209</v>
      </c>
      <c r="AU162" s="243" t="s">
        <v>89</v>
      </c>
      <c r="AV162" s="12" t="s">
        <v>89</v>
      </c>
      <c r="AW162" s="12" t="s">
        <v>41</v>
      </c>
      <c r="AX162" s="12" t="s">
        <v>80</v>
      </c>
      <c r="AY162" s="243" t="s">
        <v>198</v>
      </c>
    </row>
    <row r="163" s="12" customFormat="1">
      <c r="B163" s="233"/>
      <c r="C163" s="234"/>
      <c r="D163" s="230" t="s">
        <v>209</v>
      </c>
      <c r="E163" s="235" t="s">
        <v>39</v>
      </c>
      <c r="F163" s="236" t="s">
        <v>289</v>
      </c>
      <c r="G163" s="234"/>
      <c r="H163" s="237">
        <v>3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209</v>
      </c>
      <c r="AU163" s="243" t="s">
        <v>89</v>
      </c>
      <c r="AV163" s="12" t="s">
        <v>89</v>
      </c>
      <c r="AW163" s="12" t="s">
        <v>41</v>
      </c>
      <c r="AX163" s="12" t="s">
        <v>80</v>
      </c>
      <c r="AY163" s="243" t="s">
        <v>198</v>
      </c>
    </row>
    <row r="164" s="12" customFormat="1">
      <c r="B164" s="233"/>
      <c r="C164" s="234"/>
      <c r="D164" s="230" t="s">
        <v>209</v>
      </c>
      <c r="E164" s="235" t="s">
        <v>39</v>
      </c>
      <c r="F164" s="236" t="s">
        <v>290</v>
      </c>
      <c r="G164" s="234"/>
      <c r="H164" s="237">
        <v>11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209</v>
      </c>
      <c r="AU164" s="243" t="s">
        <v>89</v>
      </c>
      <c r="AV164" s="12" t="s">
        <v>89</v>
      </c>
      <c r="AW164" s="12" t="s">
        <v>41</v>
      </c>
      <c r="AX164" s="12" t="s">
        <v>80</v>
      </c>
      <c r="AY164" s="243" t="s">
        <v>198</v>
      </c>
    </row>
    <row r="165" s="12" customFormat="1">
      <c r="B165" s="233"/>
      <c r="C165" s="234"/>
      <c r="D165" s="230" t="s">
        <v>209</v>
      </c>
      <c r="E165" s="235" t="s">
        <v>39</v>
      </c>
      <c r="F165" s="236" t="s">
        <v>291</v>
      </c>
      <c r="G165" s="234"/>
      <c r="H165" s="237">
        <v>5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209</v>
      </c>
      <c r="AU165" s="243" t="s">
        <v>89</v>
      </c>
      <c r="AV165" s="12" t="s">
        <v>89</v>
      </c>
      <c r="AW165" s="12" t="s">
        <v>41</v>
      </c>
      <c r="AX165" s="12" t="s">
        <v>80</v>
      </c>
      <c r="AY165" s="243" t="s">
        <v>198</v>
      </c>
    </row>
    <row r="166" s="12" customFormat="1">
      <c r="B166" s="233"/>
      <c r="C166" s="234"/>
      <c r="D166" s="230" t="s">
        <v>209</v>
      </c>
      <c r="E166" s="235" t="s">
        <v>39</v>
      </c>
      <c r="F166" s="236" t="s">
        <v>292</v>
      </c>
      <c r="G166" s="234"/>
      <c r="H166" s="237">
        <v>33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209</v>
      </c>
      <c r="AU166" s="243" t="s">
        <v>89</v>
      </c>
      <c r="AV166" s="12" t="s">
        <v>89</v>
      </c>
      <c r="AW166" s="12" t="s">
        <v>41</v>
      </c>
      <c r="AX166" s="12" t="s">
        <v>80</v>
      </c>
      <c r="AY166" s="243" t="s">
        <v>198</v>
      </c>
    </row>
    <row r="167" s="12" customFormat="1">
      <c r="B167" s="233"/>
      <c r="C167" s="234"/>
      <c r="D167" s="230" t="s">
        <v>209</v>
      </c>
      <c r="E167" s="235" t="s">
        <v>39</v>
      </c>
      <c r="F167" s="236" t="s">
        <v>293</v>
      </c>
      <c r="G167" s="234"/>
      <c r="H167" s="237">
        <v>12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209</v>
      </c>
      <c r="AU167" s="243" t="s">
        <v>89</v>
      </c>
      <c r="AV167" s="12" t="s">
        <v>89</v>
      </c>
      <c r="AW167" s="12" t="s">
        <v>41</v>
      </c>
      <c r="AX167" s="12" t="s">
        <v>80</v>
      </c>
      <c r="AY167" s="243" t="s">
        <v>198</v>
      </c>
    </row>
    <row r="168" s="12" customFormat="1">
      <c r="B168" s="233"/>
      <c r="C168" s="234"/>
      <c r="D168" s="230" t="s">
        <v>209</v>
      </c>
      <c r="E168" s="235" t="s">
        <v>39</v>
      </c>
      <c r="F168" s="236" t="s">
        <v>294</v>
      </c>
      <c r="G168" s="234"/>
      <c r="H168" s="237">
        <v>10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209</v>
      </c>
      <c r="AU168" s="243" t="s">
        <v>89</v>
      </c>
      <c r="AV168" s="12" t="s">
        <v>89</v>
      </c>
      <c r="AW168" s="12" t="s">
        <v>41</v>
      </c>
      <c r="AX168" s="12" t="s">
        <v>80</v>
      </c>
      <c r="AY168" s="243" t="s">
        <v>198</v>
      </c>
    </row>
    <row r="169" s="12" customFormat="1">
      <c r="B169" s="233"/>
      <c r="C169" s="234"/>
      <c r="D169" s="230" t="s">
        <v>209</v>
      </c>
      <c r="E169" s="235" t="s">
        <v>39</v>
      </c>
      <c r="F169" s="236" t="s">
        <v>295</v>
      </c>
      <c r="G169" s="234"/>
      <c r="H169" s="237">
        <v>13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209</v>
      </c>
      <c r="AU169" s="243" t="s">
        <v>89</v>
      </c>
      <c r="AV169" s="12" t="s">
        <v>89</v>
      </c>
      <c r="AW169" s="12" t="s">
        <v>41</v>
      </c>
      <c r="AX169" s="12" t="s">
        <v>80</v>
      </c>
      <c r="AY169" s="243" t="s">
        <v>198</v>
      </c>
    </row>
    <row r="170" s="12" customFormat="1">
      <c r="B170" s="233"/>
      <c r="C170" s="234"/>
      <c r="D170" s="230" t="s">
        <v>209</v>
      </c>
      <c r="E170" s="235" t="s">
        <v>39</v>
      </c>
      <c r="F170" s="236" t="s">
        <v>296</v>
      </c>
      <c r="G170" s="234"/>
      <c r="H170" s="237">
        <v>13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209</v>
      </c>
      <c r="AU170" s="243" t="s">
        <v>89</v>
      </c>
      <c r="AV170" s="12" t="s">
        <v>89</v>
      </c>
      <c r="AW170" s="12" t="s">
        <v>41</v>
      </c>
      <c r="AX170" s="12" t="s">
        <v>80</v>
      </c>
      <c r="AY170" s="243" t="s">
        <v>198</v>
      </c>
    </row>
    <row r="171" s="12" customFormat="1">
      <c r="B171" s="233"/>
      <c r="C171" s="234"/>
      <c r="D171" s="230" t="s">
        <v>209</v>
      </c>
      <c r="E171" s="235" t="s">
        <v>39</v>
      </c>
      <c r="F171" s="236" t="s">
        <v>297</v>
      </c>
      <c r="G171" s="234"/>
      <c r="H171" s="237">
        <v>11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209</v>
      </c>
      <c r="AU171" s="243" t="s">
        <v>89</v>
      </c>
      <c r="AV171" s="12" t="s">
        <v>89</v>
      </c>
      <c r="AW171" s="12" t="s">
        <v>41</v>
      </c>
      <c r="AX171" s="12" t="s">
        <v>80</v>
      </c>
      <c r="AY171" s="243" t="s">
        <v>198</v>
      </c>
    </row>
    <row r="172" s="12" customFormat="1">
      <c r="B172" s="233"/>
      <c r="C172" s="234"/>
      <c r="D172" s="230" t="s">
        <v>209</v>
      </c>
      <c r="E172" s="235" t="s">
        <v>39</v>
      </c>
      <c r="F172" s="236" t="s">
        <v>298</v>
      </c>
      <c r="G172" s="234"/>
      <c r="H172" s="237">
        <v>11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209</v>
      </c>
      <c r="AU172" s="243" t="s">
        <v>89</v>
      </c>
      <c r="AV172" s="12" t="s">
        <v>89</v>
      </c>
      <c r="AW172" s="12" t="s">
        <v>41</v>
      </c>
      <c r="AX172" s="12" t="s">
        <v>80</v>
      </c>
      <c r="AY172" s="243" t="s">
        <v>198</v>
      </c>
    </row>
    <row r="173" s="12" customFormat="1">
      <c r="B173" s="233"/>
      <c r="C173" s="234"/>
      <c r="D173" s="230" t="s">
        <v>209</v>
      </c>
      <c r="E173" s="235" t="s">
        <v>39</v>
      </c>
      <c r="F173" s="236" t="s">
        <v>299</v>
      </c>
      <c r="G173" s="234"/>
      <c r="H173" s="237">
        <v>9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209</v>
      </c>
      <c r="AU173" s="243" t="s">
        <v>89</v>
      </c>
      <c r="AV173" s="12" t="s">
        <v>89</v>
      </c>
      <c r="AW173" s="12" t="s">
        <v>41</v>
      </c>
      <c r="AX173" s="12" t="s">
        <v>80</v>
      </c>
      <c r="AY173" s="243" t="s">
        <v>198</v>
      </c>
    </row>
    <row r="174" s="12" customFormat="1">
      <c r="B174" s="233"/>
      <c r="C174" s="234"/>
      <c r="D174" s="230" t="s">
        <v>209</v>
      </c>
      <c r="E174" s="235" t="s">
        <v>39</v>
      </c>
      <c r="F174" s="236" t="s">
        <v>300</v>
      </c>
      <c r="G174" s="234"/>
      <c r="H174" s="237">
        <v>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209</v>
      </c>
      <c r="AU174" s="243" t="s">
        <v>89</v>
      </c>
      <c r="AV174" s="12" t="s">
        <v>89</v>
      </c>
      <c r="AW174" s="12" t="s">
        <v>41</v>
      </c>
      <c r="AX174" s="12" t="s">
        <v>80</v>
      </c>
      <c r="AY174" s="243" t="s">
        <v>198</v>
      </c>
    </row>
    <row r="175" s="12" customFormat="1">
      <c r="B175" s="233"/>
      <c r="C175" s="234"/>
      <c r="D175" s="230" t="s">
        <v>209</v>
      </c>
      <c r="E175" s="235" t="s">
        <v>39</v>
      </c>
      <c r="F175" s="236" t="s">
        <v>301</v>
      </c>
      <c r="G175" s="234"/>
      <c r="H175" s="237">
        <v>3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209</v>
      </c>
      <c r="AU175" s="243" t="s">
        <v>89</v>
      </c>
      <c r="AV175" s="12" t="s">
        <v>89</v>
      </c>
      <c r="AW175" s="12" t="s">
        <v>41</v>
      </c>
      <c r="AX175" s="12" t="s">
        <v>80</v>
      </c>
      <c r="AY175" s="243" t="s">
        <v>198</v>
      </c>
    </row>
    <row r="176" s="12" customFormat="1">
      <c r="B176" s="233"/>
      <c r="C176" s="234"/>
      <c r="D176" s="230" t="s">
        <v>209</v>
      </c>
      <c r="E176" s="235" t="s">
        <v>39</v>
      </c>
      <c r="F176" s="236" t="s">
        <v>302</v>
      </c>
      <c r="G176" s="234"/>
      <c r="H176" s="237">
        <v>3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209</v>
      </c>
      <c r="AU176" s="243" t="s">
        <v>89</v>
      </c>
      <c r="AV176" s="12" t="s">
        <v>89</v>
      </c>
      <c r="AW176" s="12" t="s">
        <v>41</v>
      </c>
      <c r="AX176" s="12" t="s">
        <v>80</v>
      </c>
      <c r="AY176" s="243" t="s">
        <v>198</v>
      </c>
    </row>
    <row r="177" s="12" customFormat="1">
      <c r="B177" s="233"/>
      <c r="C177" s="234"/>
      <c r="D177" s="230" t="s">
        <v>209</v>
      </c>
      <c r="E177" s="235" t="s">
        <v>39</v>
      </c>
      <c r="F177" s="236" t="s">
        <v>303</v>
      </c>
      <c r="G177" s="234"/>
      <c r="H177" s="237">
        <v>3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209</v>
      </c>
      <c r="AU177" s="243" t="s">
        <v>89</v>
      </c>
      <c r="AV177" s="12" t="s">
        <v>89</v>
      </c>
      <c r="AW177" s="12" t="s">
        <v>41</v>
      </c>
      <c r="AX177" s="12" t="s">
        <v>80</v>
      </c>
      <c r="AY177" s="243" t="s">
        <v>198</v>
      </c>
    </row>
    <row r="178" s="12" customFormat="1">
      <c r="B178" s="233"/>
      <c r="C178" s="234"/>
      <c r="D178" s="230" t="s">
        <v>209</v>
      </c>
      <c r="E178" s="235" t="s">
        <v>39</v>
      </c>
      <c r="F178" s="236" t="s">
        <v>304</v>
      </c>
      <c r="G178" s="234"/>
      <c r="H178" s="237">
        <v>8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209</v>
      </c>
      <c r="AU178" s="243" t="s">
        <v>89</v>
      </c>
      <c r="AV178" s="12" t="s">
        <v>89</v>
      </c>
      <c r="AW178" s="12" t="s">
        <v>41</v>
      </c>
      <c r="AX178" s="12" t="s">
        <v>80</v>
      </c>
      <c r="AY178" s="243" t="s">
        <v>198</v>
      </c>
    </row>
    <row r="179" s="12" customFormat="1">
      <c r="B179" s="233"/>
      <c r="C179" s="234"/>
      <c r="D179" s="230" t="s">
        <v>209</v>
      </c>
      <c r="E179" s="235" t="s">
        <v>39</v>
      </c>
      <c r="F179" s="236" t="s">
        <v>305</v>
      </c>
      <c r="G179" s="234"/>
      <c r="H179" s="237">
        <v>11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209</v>
      </c>
      <c r="AU179" s="243" t="s">
        <v>89</v>
      </c>
      <c r="AV179" s="12" t="s">
        <v>89</v>
      </c>
      <c r="AW179" s="12" t="s">
        <v>41</v>
      </c>
      <c r="AX179" s="12" t="s">
        <v>80</v>
      </c>
      <c r="AY179" s="243" t="s">
        <v>198</v>
      </c>
    </row>
    <row r="180" s="12" customFormat="1">
      <c r="B180" s="233"/>
      <c r="C180" s="234"/>
      <c r="D180" s="230" t="s">
        <v>209</v>
      </c>
      <c r="E180" s="235" t="s">
        <v>39</v>
      </c>
      <c r="F180" s="236" t="s">
        <v>306</v>
      </c>
      <c r="G180" s="234"/>
      <c r="H180" s="237">
        <v>19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209</v>
      </c>
      <c r="AU180" s="243" t="s">
        <v>89</v>
      </c>
      <c r="AV180" s="12" t="s">
        <v>89</v>
      </c>
      <c r="AW180" s="12" t="s">
        <v>41</v>
      </c>
      <c r="AX180" s="12" t="s">
        <v>80</v>
      </c>
      <c r="AY180" s="243" t="s">
        <v>198</v>
      </c>
    </row>
    <row r="181" s="12" customFormat="1">
      <c r="B181" s="233"/>
      <c r="C181" s="234"/>
      <c r="D181" s="230" t="s">
        <v>209</v>
      </c>
      <c r="E181" s="235" t="s">
        <v>39</v>
      </c>
      <c r="F181" s="236" t="s">
        <v>307</v>
      </c>
      <c r="G181" s="234"/>
      <c r="H181" s="237">
        <v>11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209</v>
      </c>
      <c r="AU181" s="243" t="s">
        <v>89</v>
      </c>
      <c r="AV181" s="12" t="s">
        <v>89</v>
      </c>
      <c r="AW181" s="12" t="s">
        <v>41</v>
      </c>
      <c r="AX181" s="12" t="s">
        <v>80</v>
      </c>
      <c r="AY181" s="243" t="s">
        <v>198</v>
      </c>
    </row>
    <row r="182" s="12" customFormat="1">
      <c r="B182" s="233"/>
      <c r="C182" s="234"/>
      <c r="D182" s="230" t="s">
        <v>209</v>
      </c>
      <c r="E182" s="235" t="s">
        <v>39</v>
      </c>
      <c r="F182" s="236" t="s">
        <v>308</v>
      </c>
      <c r="G182" s="234"/>
      <c r="H182" s="237">
        <v>3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209</v>
      </c>
      <c r="AU182" s="243" t="s">
        <v>89</v>
      </c>
      <c r="AV182" s="12" t="s">
        <v>89</v>
      </c>
      <c r="AW182" s="12" t="s">
        <v>41</v>
      </c>
      <c r="AX182" s="12" t="s">
        <v>80</v>
      </c>
      <c r="AY182" s="243" t="s">
        <v>198</v>
      </c>
    </row>
    <row r="183" s="12" customFormat="1">
      <c r="B183" s="233"/>
      <c r="C183" s="234"/>
      <c r="D183" s="230" t="s">
        <v>209</v>
      </c>
      <c r="E183" s="235" t="s">
        <v>39</v>
      </c>
      <c r="F183" s="236" t="s">
        <v>309</v>
      </c>
      <c r="G183" s="234"/>
      <c r="H183" s="237">
        <v>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209</v>
      </c>
      <c r="AU183" s="243" t="s">
        <v>89</v>
      </c>
      <c r="AV183" s="12" t="s">
        <v>89</v>
      </c>
      <c r="AW183" s="12" t="s">
        <v>41</v>
      </c>
      <c r="AX183" s="12" t="s">
        <v>80</v>
      </c>
      <c r="AY183" s="243" t="s">
        <v>198</v>
      </c>
    </row>
    <row r="184" s="12" customFormat="1">
      <c r="B184" s="233"/>
      <c r="C184" s="234"/>
      <c r="D184" s="230" t="s">
        <v>209</v>
      </c>
      <c r="E184" s="235" t="s">
        <v>39</v>
      </c>
      <c r="F184" s="236" t="s">
        <v>310</v>
      </c>
      <c r="G184" s="234"/>
      <c r="H184" s="237">
        <v>3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209</v>
      </c>
      <c r="AU184" s="243" t="s">
        <v>89</v>
      </c>
      <c r="AV184" s="12" t="s">
        <v>89</v>
      </c>
      <c r="AW184" s="12" t="s">
        <v>41</v>
      </c>
      <c r="AX184" s="12" t="s">
        <v>80</v>
      </c>
      <c r="AY184" s="243" t="s">
        <v>198</v>
      </c>
    </row>
    <row r="185" s="12" customFormat="1">
      <c r="B185" s="233"/>
      <c r="C185" s="234"/>
      <c r="D185" s="230" t="s">
        <v>209</v>
      </c>
      <c r="E185" s="235" t="s">
        <v>39</v>
      </c>
      <c r="F185" s="236" t="s">
        <v>311</v>
      </c>
      <c r="G185" s="234"/>
      <c r="H185" s="237">
        <v>14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209</v>
      </c>
      <c r="AU185" s="243" t="s">
        <v>89</v>
      </c>
      <c r="AV185" s="12" t="s">
        <v>89</v>
      </c>
      <c r="AW185" s="12" t="s">
        <v>41</v>
      </c>
      <c r="AX185" s="12" t="s">
        <v>80</v>
      </c>
      <c r="AY185" s="243" t="s">
        <v>198</v>
      </c>
    </row>
    <row r="186" s="12" customFormat="1">
      <c r="B186" s="233"/>
      <c r="C186" s="234"/>
      <c r="D186" s="230" t="s">
        <v>209</v>
      </c>
      <c r="E186" s="235" t="s">
        <v>39</v>
      </c>
      <c r="F186" s="236" t="s">
        <v>312</v>
      </c>
      <c r="G186" s="234"/>
      <c r="H186" s="237">
        <v>20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209</v>
      </c>
      <c r="AU186" s="243" t="s">
        <v>89</v>
      </c>
      <c r="AV186" s="12" t="s">
        <v>89</v>
      </c>
      <c r="AW186" s="12" t="s">
        <v>41</v>
      </c>
      <c r="AX186" s="12" t="s">
        <v>80</v>
      </c>
      <c r="AY186" s="243" t="s">
        <v>198</v>
      </c>
    </row>
    <row r="187" s="12" customFormat="1">
      <c r="B187" s="233"/>
      <c r="C187" s="234"/>
      <c r="D187" s="230" t="s">
        <v>209</v>
      </c>
      <c r="E187" s="235" t="s">
        <v>39</v>
      </c>
      <c r="F187" s="236" t="s">
        <v>313</v>
      </c>
      <c r="G187" s="234"/>
      <c r="H187" s="237">
        <v>3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209</v>
      </c>
      <c r="AU187" s="243" t="s">
        <v>89</v>
      </c>
      <c r="AV187" s="12" t="s">
        <v>89</v>
      </c>
      <c r="AW187" s="12" t="s">
        <v>41</v>
      </c>
      <c r="AX187" s="12" t="s">
        <v>80</v>
      </c>
      <c r="AY187" s="243" t="s">
        <v>198</v>
      </c>
    </row>
    <row r="188" s="12" customFormat="1">
      <c r="B188" s="233"/>
      <c r="C188" s="234"/>
      <c r="D188" s="230" t="s">
        <v>209</v>
      </c>
      <c r="E188" s="235" t="s">
        <v>39</v>
      </c>
      <c r="F188" s="236" t="s">
        <v>314</v>
      </c>
      <c r="G188" s="234"/>
      <c r="H188" s="237">
        <v>4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209</v>
      </c>
      <c r="AU188" s="243" t="s">
        <v>89</v>
      </c>
      <c r="AV188" s="12" t="s">
        <v>89</v>
      </c>
      <c r="AW188" s="12" t="s">
        <v>41</v>
      </c>
      <c r="AX188" s="12" t="s">
        <v>80</v>
      </c>
      <c r="AY188" s="243" t="s">
        <v>198</v>
      </c>
    </row>
    <row r="189" s="12" customFormat="1">
      <c r="B189" s="233"/>
      <c r="C189" s="234"/>
      <c r="D189" s="230" t="s">
        <v>209</v>
      </c>
      <c r="E189" s="235" t="s">
        <v>39</v>
      </c>
      <c r="F189" s="236" t="s">
        <v>315</v>
      </c>
      <c r="G189" s="234"/>
      <c r="H189" s="237">
        <v>3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209</v>
      </c>
      <c r="AU189" s="243" t="s">
        <v>89</v>
      </c>
      <c r="AV189" s="12" t="s">
        <v>89</v>
      </c>
      <c r="AW189" s="12" t="s">
        <v>41</v>
      </c>
      <c r="AX189" s="12" t="s">
        <v>80</v>
      </c>
      <c r="AY189" s="243" t="s">
        <v>198</v>
      </c>
    </row>
    <row r="190" s="13" customFormat="1">
      <c r="B190" s="244"/>
      <c r="C190" s="245"/>
      <c r="D190" s="230" t="s">
        <v>209</v>
      </c>
      <c r="E190" s="246" t="s">
        <v>143</v>
      </c>
      <c r="F190" s="247" t="s">
        <v>211</v>
      </c>
      <c r="G190" s="245"/>
      <c r="H190" s="248">
        <v>412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209</v>
      </c>
      <c r="AU190" s="254" t="s">
        <v>89</v>
      </c>
      <c r="AV190" s="13" t="s">
        <v>205</v>
      </c>
      <c r="AW190" s="13" t="s">
        <v>41</v>
      </c>
      <c r="AX190" s="13" t="s">
        <v>87</v>
      </c>
      <c r="AY190" s="254" t="s">
        <v>198</v>
      </c>
    </row>
    <row r="191" s="1" customFormat="1" ht="33.75" customHeight="1">
      <c r="B191" s="40"/>
      <c r="C191" s="218" t="s">
        <v>316</v>
      </c>
      <c r="D191" s="218" t="s">
        <v>201</v>
      </c>
      <c r="E191" s="219" t="s">
        <v>317</v>
      </c>
      <c r="F191" s="220" t="s">
        <v>318</v>
      </c>
      <c r="G191" s="221" t="s">
        <v>145</v>
      </c>
      <c r="H191" s="222">
        <v>817</v>
      </c>
      <c r="I191" s="223"/>
      <c r="J191" s="224">
        <f>ROUND(I191*H191,2)</f>
        <v>0</v>
      </c>
      <c r="K191" s="220" t="s">
        <v>204</v>
      </c>
      <c r="L191" s="45"/>
      <c r="M191" s="225" t="s">
        <v>39</v>
      </c>
      <c r="N191" s="226" t="s">
        <v>53</v>
      </c>
      <c r="O191" s="8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AR191" s="18" t="s">
        <v>205</v>
      </c>
      <c r="AT191" s="18" t="s">
        <v>201</v>
      </c>
      <c r="AU191" s="18" t="s">
        <v>89</v>
      </c>
      <c r="AY191" s="18" t="s">
        <v>198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8" t="s">
        <v>205</v>
      </c>
      <c r="BK191" s="229">
        <f>ROUND(I191*H191,2)</f>
        <v>0</v>
      </c>
      <c r="BL191" s="18" t="s">
        <v>205</v>
      </c>
      <c r="BM191" s="18" t="s">
        <v>319</v>
      </c>
    </row>
    <row r="192" s="1" customFormat="1">
      <c r="B192" s="40"/>
      <c r="C192" s="41"/>
      <c r="D192" s="230" t="s">
        <v>207</v>
      </c>
      <c r="E192" s="41"/>
      <c r="F192" s="231" t="s">
        <v>320</v>
      </c>
      <c r="G192" s="41"/>
      <c r="H192" s="41"/>
      <c r="I192" s="145"/>
      <c r="J192" s="41"/>
      <c r="K192" s="41"/>
      <c r="L192" s="45"/>
      <c r="M192" s="232"/>
      <c r="N192" s="81"/>
      <c r="O192" s="81"/>
      <c r="P192" s="81"/>
      <c r="Q192" s="81"/>
      <c r="R192" s="81"/>
      <c r="S192" s="81"/>
      <c r="T192" s="82"/>
      <c r="AT192" s="18" t="s">
        <v>207</v>
      </c>
      <c r="AU192" s="18" t="s">
        <v>89</v>
      </c>
    </row>
    <row r="193" s="14" customFormat="1">
      <c r="B193" s="255"/>
      <c r="C193" s="256"/>
      <c r="D193" s="230" t="s">
        <v>209</v>
      </c>
      <c r="E193" s="257" t="s">
        <v>39</v>
      </c>
      <c r="F193" s="258" t="s">
        <v>321</v>
      </c>
      <c r="G193" s="256"/>
      <c r="H193" s="257" t="s">
        <v>39</v>
      </c>
      <c r="I193" s="259"/>
      <c r="J193" s="256"/>
      <c r="K193" s="256"/>
      <c r="L193" s="260"/>
      <c r="M193" s="261"/>
      <c r="N193" s="262"/>
      <c r="O193" s="262"/>
      <c r="P193" s="262"/>
      <c r="Q193" s="262"/>
      <c r="R193" s="262"/>
      <c r="S193" s="262"/>
      <c r="T193" s="263"/>
      <c r="AT193" s="264" t="s">
        <v>209</v>
      </c>
      <c r="AU193" s="264" t="s">
        <v>89</v>
      </c>
      <c r="AV193" s="14" t="s">
        <v>87</v>
      </c>
      <c r="AW193" s="14" t="s">
        <v>41</v>
      </c>
      <c r="AX193" s="14" t="s">
        <v>80</v>
      </c>
      <c r="AY193" s="264" t="s">
        <v>198</v>
      </c>
    </row>
    <row r="194" s="12" customFormat="1">
      <c r="B194" s="233"/>
      <c r="C194" s="234"/>
      <c r="D194" s="230" t="s">
        <v>209</v>
      </c>
      <c r="E194" s="235" t="s">
        <v>39</v>
      </c>
      <c r="F194" s="236" t="s">
        <v>322</v>
      </c>
      <c r="G194" s="234"/>
      <c r="H194" s="237">
        <v>48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209</v>
      </c>
      <c r="AU194" s="243" t="s">
        <v>89</v>
      </c>
      <c r="AV194" s="12" t="s">
        <v>89</v>
      </c>
      <c r="AW194" s="12" t="s">
        <v>41</v>
      </c>
      <c r="AX194" s="12" t="s">
        <v>80</v>
      </c>
      <c r="AY194" s="243" t="s">
        <v>198</v>
      </c>
    </row>
    <row r="195" s="12" customFormat="1">
      <c r="B195" s="233"/>
      <c r="C195" s="234"/>
      <c r="D195" s="230" t="s">
        <v>209</v>
      </c>
      <c r="E195" s="235" t="s">
        <v>39</v>
      </c>
      <c r="F195" s="236" t="s">
        <v>323</v>
      </c>
      <c r="G195" s="234"/>
      <c r="H195" s="237">
        <v>23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209</v>
      </c>
      <c r="AU195" s="243" t="s">
        <v>89</v>
      </c>
      <c r="AV195" s="12" t="s">
        <v>89</v>
      </c>
      <c r="AW195" s="12" t="s">
        <v>41</v>
      </c>
      <c r="AX195" s="12" t="s">
        <v>80</v>
      </c>
      <c r="AY195" s="243" t="s">
        <v>198</v>
      </c>
    </row>
    <row r="196" s="12" customFormat="1">
      <c r="B196" s="233"/>
      <c r="C196" s="234"/>
      <c r="D196" s="230" t="s">
        <v>209</v>
      </c>
      <c r="E196" s="235" t="s">
        <v>39</v>
      </c>
      <c r="F196" s="236" t="s">
        <v>324</v>
      </c>
      <c r="G196" s="234"/>
      <c r="H196" s="237">
        <v>75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209</v>
      </c>
      <c r="AU196" s="243" t="s">
        <v>89</v>
      </c>
      <c r="AV196" s="12" t="s">
        <v>89</v>
      </c>
      <c r="AW196" s="12" t="s">
        <v>41</v>
      </c>
      <c r="AX196" s="12" t="s">
        <v>80</v>
      </c>
      <c r="AY196" s="243" t="s">
        <v>198</v>
      </c>
    </row>
    <row r="197" s="12" customFormat="1">
      <c r="B197" s="233"/>
      <c r="C197" s="234"/>
      <c r="D197" s="230" t="s">
        <v>209</v>
      </c>
      <c r="E197" s="235" t="s">
        <v>39</v>
      </c>
      <c r="F197" s="236" t="s">
        <v>325</v>
      </c>
      <c r="G197" s="234"/>
      <c r="H197" s="237">
        <v>50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209</v>
      </c>
      <c r="AU197" s="243" t="s">
        <v>89</v>
      </c>
      <c r="AV197" s="12" t="s">
        <v>89</v>
      </c>
      <c r="AW197" s="12" t="s">
        <v>41</v>
      </c>
      <c r="AX197" s="12" t="s">
        <v>80</v>
      </c>
      <c r="AY197" s="243" t="s">
        <v>198</v>
      </c>
    </row>
    <row r="198" s="12" customFormat="1">
      <c r="B198" s="233"/>
      <c r="C198" s="234"/>
      <c r="D198" s="230" t="s">
        <v>209</v>
      </c>
      <c r="E198" s="235" t="s">
        <v>39</v>
      </c>
      <c r="F198" s="236" t="s">
        <v>326</v>
      </c>
      <c r="G198" s="234"/>
      <c r="H198" s="237">
        <v>72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209</v>
      </c>
      <c r="AU198" s="243" t="s">
        <v>89</v>
      </c>
      <c r="AV198" s="12" t="s">
        <v>89</v>
      </c>
      <c r="AW198" s="12" t="s">
        <v>41</v>
      </c>
      <c r="AX198" s="12" t="s">
        <v>80</v>
      </c>
      <c r="AY198" s="243" t="s">
        <v>198</v>
      </c>
    </row>
    <row r="199" s="12" customFormat="1">
      <c r="B199" s="233"/>
      <c r="C199" s="234"/>
      <c r="D199" s="230" t="s">
        <v>209</v>
      </c>
      <c r="E199" s="235" t="s">
        <v>39</v>
      </c>
      <c r="F199" s="236" t="s">
        <v>327</v>
      </c>
      <c r="G199" s="234"/>
      <c r="H199" s="237">
        <v>47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209</v>
      </c>
      <c r="AU199" s="243" t="s">
        <v>89</v>
      </c>
      <c r="AV199" s="12" t="s">
        <v>89</v>
      </c>
      <c r="AW199" s="12" t="s">
        <v>41</v>
      </c>
      <c r="AX199" s="12" t="s">
        <v>80</v>
      </c>
      <c r="AY199" s="243" t="s">
        <v>198</v>
      </c>
    </row>
    <row r="200" s="12" customFormat="1">
      <c r="B200" s="233"/>
      <c r="C200" s="234"/>
      <c r="D200" s="230" t="s">
        <v>209</v>
      </c>
      <c r="E200" s="235" t="s">
        <v>39</v>
      </c>
      <c r="F200" s="236" t="s">
        <v>328</v>
      </c>
      <c r="G200" s="234"/>
      <c r="H200" s="237">
        <v>25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209</v>
      </c>
      <c r="AU200" s="243" t="s">
        <v>89</v>
      </c>
      <c r="AV200" s="12" t="s">
        <v>89</v>
      </c>
      <c r="AW200" s="12" t="s">
        <v>41</v>
      </c>
      <c r="AX200" s="12" t="s">
        <v>80</v>
      </c>
      <c r="AY200" s="243" t="s">
        <v>198</v>
      </c>
    </row>
    <row r="201" s="12" customFormat="1">
      <c r="B201" s="233"/>
      <c r="C201" s="234"/>
      <c r="D201" s="230" t="s">
        <v>209</v>
      </c>
      <c r="E201" s="235" t="s">
        <v>39</v>
      </c>
      <c r="F201" s="236" t="s">
        <v>329</v>
      </c>
      <c r="G201" s="234"/>
      <c r="H201" s="237">
        <v>126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209</v>
      </c>
      <c r="AU201" s="243" t="s">
        <v>89</v>
      </c>
      <c r="AV201" s="12" t="s">
        <v>89</v>
      </c>
      <c r="AW201" s="12" t="s">
        <v>41</v>
      </c>
      <c r="AX201" s="12" t="s">
        <v>80</v>
      </c>
      <c r="AY201" s="243" t="s">
        <v>198</v>
      </c>
    </row>
    <row r="202" s="12" customFormat="1">
      <c r="B202" s="233"/>
      <c r="C202" s="234"/>
      <c r="D202" s="230" t="s">
        <v>209</v>
      </c>
      <c r="E202" s="235" t="s">
        <v>39</v>
      </c>
      <c r="F202" s="236" t="s">
        <v>330</v>
      </c>
      <c r="G202" s="234"/>
      <c r="H202" s="237">
        <v>131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209</v>
      </c>
      <c r="AU202" s="243" t="s">
        <v>89</v>
      </c>
      <c r="AV202" s="12" t="s">
        <v>89</v>
      </c>
      <c r="AW202" s="12" t="s">
        <v>41</v>
      </c>
      <c r="AX202" s="12" t="s">
        <v>80</v>
      </c>
      <c r="AY202" s="243" t="s">
        <v>198</v>
      </c>
    </row>
    <row r="203" s="12" customFormat="1">
      <c r="B203" s="233"/>
      <c r="C203" s="234"/>
      <c r="D203" s="230" t="s">
        <v>209</v>
      </c>
      <c r="E203" s="235" t="s">
        <v>39</v>
      </c>
      <c r="F203" s="236" t="s">
        <v>331</v>
      </c>
      <c r="G203" s="234"/>
      <c r="H203" s="237">
        <v>141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209</v>
      </c>
      <c r="AU203" s="243" t="s">
        <v>89</v>
      </c>
      <c r="AV203" s="12" t="s">
        <v>89</v>
      </c>
      <c r="AW203" s="12" t="s">
        <v>41</v>
      </c>
      <c r="AX203" s="12" t="s">
        <v>80</v>
      </c>
      <c r="AY203" s="243" t="s">
        <v>198</v>
      </c>
    </row>
    <row r="204" s="12" customFormat="1">
      <c r="B204" s="233"/>
      <c r="C204" s="234"/>
      <c r="D204" s="230" t="s">
        <v>209</v>
      </c>
      <c r="E204" s="235" t="s">
        <v>39</v>
      </c>
      <c r="F204" s="236" t="s">
        <v>332</v>
      </c>
      <c r="G204" s="234"/>
      <c r="H204" s="237">
        <v>24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209</v>
      </c>
      <c r="AU204" s="243" t="s">
        <v>89</v>
      </c>
      <c r="AV204" s="12" t="s">
        <v>89</v>
      </c>
      <c r="AW204" s="12" t="s">
        <v>41</v>
      </c>
      <c r="AX204" s="12" t="s">
        <v>80</v>
      </c>
      <c r="AY204" s="243" t="s">
        <v>198</v>
      </c>
    </row>
    <row r="205" s="12" customFormat="1">
      <c r="B205" s="233"/>
      <c r="C205" s="234"/>
      <c r="D205" s="230" t="s">
        <v>209</v>
      </c>
      <c r="E205" s="235" t="s">
        <v>39</v>
      </c>
      <c r="F205" s="236" t="s">
        <v>333</v>
      </c>
      <c r="G205" s="234"/>
      <c r="H205" s="237">
        <v>40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209</v>
      </c>
      <c r="AU205" s="243" t="s">
        <v>89</v>
      </c>
      <c r="AV205" s="12" t="s">
        <v>89</v>
      </c>
      <c r="AW205" s="12" t="s">
        <v>41</v>
      </c>
      <c r="AX205" s="12" t="s">
        <v>80</v>
      </c>
      <c r="AY205" s="243" t="s">
        <v>198</v>
      </c>
    </row>
    <row r="206" s="12" customFormat="1">
      <c r="B206" s="233"/>
      <c r="C206" s="234"/>
      <c r="D206" s="230" t="s">
        <v>209</v>
      </c>
      <c r="E206" s="235" t="s">
        <v>39</v>
      </c>
      <c r="F206" s="236" t="s">
        <v>334</v>
      </c>
      <c r="G206" s="234"/>
      <c r="H206" s="237">
        <v>15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209</v>
      </c>
      <c r="AU206" s="243" t="s">
        <v>89</v>
      </c>
      <c r="AV206" s="12" t="s">
        <v>89</v>
      </c>
      <c r="AW206" s="12" t="s">
        <v>41</v>
      </c>
      <c r="AX206" s="12" t="s">
        <v>80</v>
      </c>
      <c r="AY206" s="243" t="s">
        <v>198</v>
      </c>
    </row>
    <row r="207" s="13" customFormat="1">
      <c r="B207" s="244"/>
      <c r="C207" s="245"/>
      <c r="D207" s="230" t="s">
        <v>209</v>
      </c>
      <c r="E207" s="246" t="s">
        <v>39</v>
      </c>
      <c r="F207" s="247" t="s">
        <v>211</v>
      </c>
      <c r="G207" s="245"/>
      <c r="H207" s="248">
        <v>817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209</v>
      </c>
      <c r="AU207" s="254" t="s">
        <v>89</v>
      </c>
      <c r="AV207" s="13" t="s">
        <v>205</v>
      </c>
      <c r="AW207" s="13" t="s">
        <v>41</v>
      </c>
      <c r="AX207" s="13" t="s">
        <v>87</v>
      </c>
      <c r="AY207" s="254" t="s">
        <v>198</v>
      </c>
    </row>
    <row r="208" s="1" customFormat="1" ht="22.5" customHeight="1">
      <c r="B208" s="40"/>
      <c r="C208" s="218" t="s">
        <v>335</v>
      </c>
      <c r="D208" s="218" t="s">
        <v>201</v>
      </c>
      <c r="E208" s="219" t="s">
        <v>336</v>
      </c>
      <c r="F208" s="220" t="s">
        <v>337</v>
      </c>
      <c r="G208" s="221" t="s">
        <v>136</v>
      </c>
      <c r="H208" s="222">
        <v>350</v>
      </c>
      <c r="I208" s="223"/>
      <c r="J208" s="224">
        <f>ROUND(I208*H208,2)</f>
        <v>0</v>
      </c>
      <c r="K208" s="220" t="s">
        <v>204</v>
      </c>
      <c r="L208" s="45"/>
      <c r="M208" s="225" t="s">
        <v>39</v>
      </c>
      <c r="N208" s="226" t="s">
        <v>53</v>
      </c>
      <c r="O208" s="8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AR208" s="18" t="s">
        <v>205</v>
      </c>
      <c r="AT208" s="18" t="s">
        <v>201</v>
      </c>
      <c r="AU208" s="18" t="s">
        <v>89</v>
      </c>
      <c r="AY208" s="18" t="s">
        <v>198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8" t="s">
        <v>205</v>
      </c>
      <c r="BK208" s="229">
        <f>ROUND(I208*H208,2)</f>
        <v>0</v>
      </c>
      <c r="BL208" s="18" t="s">
        <v>205</v>
      </c>
      <c r="BM208" s="18" t="s">
        <v>338</v>
      </c>
    </row>
    <row r="209" s="1" customFormat="1">
      <c r="B209" s="40"/>
      <c r="C209" s="41"/>
      <c r="D209" s="230" t="s">
        <v>207</v>
      </c>
      <c r="E209" s="41"/>
      <c r="F209" s="231" t="s">
        <v>339</v>
      </c>
      <c r="G209" s="41"/>
      <c r="H209" s="41"/>
      <c r="I209" s="145"/>
      <c r="J209" s="41"/>
      <c r="K209" s="41"/>
      <c r="L209" s="45"/>
      <c r="M209" s="232"/>
      <c r="N209" s="81"/>
      <c r="O209" s="81"/>
      <c r="P209" s="81"/>
      <c r="Q209" s="81"/>
      <c r="R209" s="81"/>
      <c r="S209" s="81"/>
      <c r="T209" s="82"/>
      <c r="AT209" s="18" t="s">
        <v>207</v>
      </c>
      <c r="AU209" s="18" t="s">
        <v>89</v>
      </c>
    </row>
    <row r="210" s="12" customFormat="1">
      <c r="B210" s="233"/>
      <c r="C210" s="234"/>
      <c r="D210" s="230" t="s">
        <v>209</v>
      </c>
      <c r="E210" s="235" t="s">
        <v>39</v>
      </c>
      <c r="F210" s="236" t="s">
        <v>340</v>
      </c>
      <c r="G210" s="234"/>
      <c r="H210" s="237">
        <v>350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209</v>
      </c>
      <c r="AU210" s="243" t="s">
        <v>89</v>
      </c>
      <c r="AV210" s="12" t="s">
        <v>89</v>
      </c>
      <c r="AW210" s="12" t="s">
        <v>41</v>
      </c>
      <c r="AX210" s="12" t="s">
        <v>80</v>
      </c>
      <c r="AY210" s="243" t="s">
        <v>198</v>
      </c>
    </row>
    <row r="211" s="13" customFormat="1">
      <c r="B211" s="244"/>
      <c r="C211" s="245"/>
      <c r="D211" s="230" t="s">
        <v>209</v>
      </c>
      <c r="E211" s="246" t="s">
        <v>39</v>
      </c>
      <c r="F211" s="247" t="s">
        <v>211</v>
      </c>
      <c r="G211" s="245"/>
      <c r="H211" s="248">
        <v>350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209</v>
      </c>
      <c r="AU211" s="254" t="s">
        <v>89</v>
      </c>
      <c r="AV211" s="13" t="s">
        <v>205</v>
      </c>
      <c r="AW211" s="13" t="s">
        <v>41</v>
      </c>
      <c r="AX211" s="13" t="s">
        <v>87</v>
      </c>
      <c r="AY211" s="254" t="s">
        <v>198</v>
      </c>
    </row>
    <row r="212" s="1" customFormat="1" ht="33.75" customHeight="1">
      <c r="B212" s="40"/>
      <c r="C212" s="218" t="s">
        <v>341</v>
      </c>
      <c r="D212" s="218" t="s">
        <v>201</v>
      </c>
      <c r="E212" s="219" t="s">
        <v>342</v>
      </c>
      <c r="F212" s="220" t="s">
        <v>343</v>
      </c>
      <c r="G212" s="221" t="s">
        <v>344</v>
      </c>
      <c r="H212" s="222">
        <v>10396</v>
      </c>
      <c r="I212" s="223"/>
      <c r="J212" s="224">
        <f>ROUND(I212*H212,2)</f>
        <v>0</v>
      </c>
      <c r="K212" s="220" t="s">
        <v>204</v>
      </c>
      <c r="L212" s="45"/>
      <c r="M212" s="225" t="s">
        <v>39</v>
      </c>
      <c r="N212" s="226" t="s">
        <v>53</v>
      </c>
      <c r="O212" s="8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AR212" s="18" t="s">
        <v>205</v>
      </c>
      <c r="AT212" s="18" t="s">
        <v>201</v>
      </c>
      <c r="AU212" s="18" t="s">
        <v>89</v>
      </c>
      <c r="AY212" s="18" t="s">
        <v>198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8" t="s">
        <v>205</v>
      </c>
      <c r="BK212" s="229">
        <f>ROUND(I212*H212,2)</f>
        <v>0</v>
      </c>
      <c r="BL212" s="18" t="s">
        <v>205</v>
      </c>
      <c r="BM212" s="18" t="s">
        <v>345</v>
      </c>
    </row>
    <row r="213" s="1" customFormat="1">
      <c r="B213" s="40"/>
      <c r="C213" s="41"/>
      <c r="D213" s="230" t="s">
        <v>207</v>
      </c>
      <c r="E213" s="41"/>
      <c r="F213" s="231" t="s">
        <v>346</v>
      </c>
      <c r="G213" s="41"/>
      <c r="H213" s="41"/>
      <c r="I213" s="145"/>
      <c r="J213" s="41"/>
      <c r="K213" s="41"/>
      <c r="L213" s="45"/>
      <c r="M213" s="232"/>
      <c r="N213" s="81"/>
      <c r="O213" s="81"/>
      <c r="P213" s="81"/>
      <c r="Q213" s="81"/>
      <c r="R213" s="81"/>
      <c r="S213" s="81"/>
      <c r="T213" s="82"/>
      <c r="AT213" s="18" t="s">
        <v>207</v>
      </c>
      <c r="AU213" s="18" t="s">
        <v>89</v>
      </c>
    </row>
    <row r="214" s="12" customFormat="1">
      <c r="B214" s="233"/>
      <c r="C214" s="234"/>
      <c r="D214" s="230" t="s">
        <v>209</v>
      </c>
      <c r="E214" s="235" t="s">
        <v>39</v>
      </c>
      <c r="F214" s="236" t="s">
        <v>347</v>
      </c>
      <c r="G214" s="234"/>
      <c r="H214" s="237">
        <v>11072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209</v>
      </c>
      <c r="AU214" s="243" t="s">
        <v>89</v>
      </c>
      <c r="AV214" s="12" t="s">
        <v>89</v>
      </c>
      <c r="AW214" s="12" t="s">
        <v>41</v>
      </c>
      <c r="AX214" s="12" t="s">
        <v>80</v>
      </c>
      <c r="AY214" s="243" t="s">
        <v>198</v>
      </c>
    </row>
    <row r="215" s="12" customFormat="1">
      <c r="B215" s="233"/>
      <c r="C215" s="234"/>
      <c r="D215" s="230" t="s">
        <v>209</v>
      </c>
      <c r="E215" s="235" t="s">
        <v>39</v>
      </c>
      <c r="F215" s="236" t="s">
        <v>348</v>
      </c>
      <c r="G215" s="234"/>
      <c r="H215" s="237">
        <v>-676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209</v>
      </c>
      <c r="AU215" s="243" t="s">
        <v>89</v>
      </c>
      <c r="AV215" s="12" t="s">
        <v>89</v>
      </c>
      <c r="AW215" s="12" t="s">
        <v>41</v>
      </c>
      <c r="AX215" s="12" t="s">
        <v>80</v>
      </c>
      <c r="AY215" s="243" t="s">
        <v>198</v>
      </c>
    </row>
    <row r="216" s="13" customFormat="1">
      <c r="B216" s="244"/>
      <c r="C216" s="245"/>
      <c r="D216" s="230" t="s">
        <v>209</v>
      </c>
      <c r="E216" s="246" t="s">
        <v>153</v>
      </c>
      <c r="F216" s="247" t="s">
        <v>211</v>
      </c>
      <c r="G216" s="245"/>
      <c r="H216" s="248">
        <v>10396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209</v>
      </c>
      <c r="AU216" s="254" t="s">
        <v>89</v>
      </c>
      <c r="AV216" s="13" t="s">
        <v>205</v>
      </c>
      <c r="AW216" s="13" t="s">
        <v>41</v>
      </c>
      <c r="AX216" s="13" t="s">
        <v>87</v>
      </c>
      <c r="AY216" s="254" t="s">
        <v>198</v>
      </c>
    </row>
    <row r="217" s="1" customFormat="1" ht="33.75" customHeight="1">
      <c r="B217" s="40"/>
      <c r="C217" s="218" t="s">
        <v>349</v>
      </c>
      <c r="D217" s="218" t="s">
        <v>201</v>
      </c>
      <c r="E217" s="219" t="s">
        <v>350</v>
      </c>
      <c r="F217" s="220" t="s">
        <v>351</v>
      </c>
      <c r="G217" s="221" t="s">
        <v>136</v>
      </c>
      <c r="H217" s="222">
        <v>164</v>
      </c>
      <c r="I217" s="223"/>
      <c r="J217" s="224">
        <f>ROUND(I217*H217,2)</f>
        <v>0</v>
      </c>
      <c r="K217" s="220" t="s">
        <v>204</v>
      </c>
      <c r="L217" s="45"/>
      <c r="M217" s="225" t="s">
        <v>39</v>
      </c>
      <c r="N217" s="226" t="s">
        <v>53</v>
      </c>
      <c r="O217" s="8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AR217" s="18" t="s">
        <v>205</v>
      </c>
      <c r="AT217" s="18" t="s">
        <v>201</v>
      </c>
      <c r="AU217" s="18" t="s">
        <v>89</v>
      </c>
      <c r="AY217" s="18" t="s">
        <v>198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8" t="s">
        <v>205</v>
      </c>
      <c r="BK217" s="229">
        <f>ROUND(I217*H217,2)</f>
        <v>0</v>
      </c>
      <c r="BL217" s="18" t="s">
        <v>205</v>
      </c>
      <c r="BM217" s="18" t="s">
        <v>352</v>
      </c>
    </row>
    <row r="218" s="1" customFormat="1">
      <c r="B218" s="40"/>
      <c r="C218" s="41"/>
      <c r="D218" s="230" t="s">
        <v>207</v>
      </c>
      <c r="E218" s="41"/>
      <c r="F218" s="231" t="s">
        <v>353</v>
      </c>
      <c r="G218" s="41"/>
      <c r="H218" s="41"/>
      <c r="I218" s="145"/>
      <c r="J218" s="41"/>
      <c r="K218" s="41"/>
      <c r="L218" s="45"/>
      <c r="M218" s="232"/>
      <c r="N218" s="81"/>
      <c r="O218" s="81"/>
      <c r="P218" s="81"/>
      <c r="Q218" s="81"/>
      <c r="R218" s="81"/>
      <c r="S218" s="81"/>
      <c r="T218" s="82"/>
      <c r="AT218" s="18" t="s">
        <v>207</v>
      </c>
      <c r="AU218" s="18" t="s">
        <v>89</v>
      </c>
    </row>
    <row r="219" s="12" customFormat="1">
      <c r="B219" s="233"/>
      <c r="C219" s="234"/>
      <c r="D219" s="230" t="s">
        <v>209</v>
      </c>
      <c r="E219" s="235" t="s">
        <v>39</v>
      </c>
      <c r="F219" s="236" t="s">
        <v>354</v>
      </c>
      <c r="G219" s="234"/>
      <c r="H219" s="237">
        <v>164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209</v>
      </c>
      <c r="AU219" s="243" t="s">
        <v>89</v>
      </c>
      <c r="AV219" s="12" t="s">
        <v>89</v>
      </c>
      <c r="AW219" s="12" t="s">
        <v>41</v>
      </c>
      <c r="AX219" s="12" t="s">
        <v>80</v>
      </c>
      <c r="AY219" s="243" t="s">
        <v>198</v>
      </c>
    </row>
    <row r="220" s="13" customFormat="1">
      <c r="B220" s="244"/>
      <c r="C220" s="245"/>
      <c r="D220" s="230" t="s">
        <v>209</v>
      </c>
      <c r="E220" s="246" t="s">
        <v>150</v>
      </c>
      <c r="F220" s="247" t="s">
        <v>211</v>
      </c>
      <c r="G220" s="245"/>
      <c r="H220" s="248">
        <v>164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AT220" s="254" t="s">
        <v>209</v>
      </c>
      <c r="AU220" s="254" t="s">
        <v>89</v>
      </c>
      <c r="AV220" s="13" t="s">
        <v>205</v>
      </c>
      <c r="AW220" s="13" t="s">
        <v>41</v>
      </c>
      <c r="AX220" s="13" t="s">
        <v>87</v>
      </c>
      <c r="AY220" s="254" t="s">
        <v>198</v>
      </c>
    </row>
    <row r="221" s="1" customFormat="1" ht="56.25" customHeight="1">
      <c r="B221" s="40"/>
      <c r="C221" s="218" t="s">
        <v>355</v>
      </c>
      <c r="D221" s="218" t="s">
        <v>201</v>
      </c>
      <c r="E221" s="219" t="s">
        <v>356</v>
      </c>
      <c r="F221" s="220" t="s">
        <v>357</v>
      </c>
      <c r="G221" s="221" t="s">
        <v>108</v>
      </c>
      <c r="H221" s="222">
        <v>3.5649999999999999</v>
      </c>
      <c r="I221" s="223"/>
      <c r="J221" s="224">
        <f>ROUND(I221*H221,2)</f>
        <v>0</v>
      </c>
      <c r="K221" s="220" t="s">
        <v>204</v>
      </c>
      <c r="L221" s="45"/>
      <c r="M221" s="225" t="s">
        <v>39</v>
      </c>
      <c r="N221" s="226" t="s">
        <v>53</v>
      </c>
      <c r="O221" s="8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AR221" s="18" t="s">
        <v>205</v>
      </c>
      <c r="AT221" s="18" t="s">
        <v>201</v>
      </c>
      <c r="AU221" s="18" t="s">
        <v>89</v>
      </c>
      <c r="AY221" s="18" t="s">
        <v>198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8" t="s">
        <v>205</v>
      </c>
      <c r="BK221" s="229">
        <f>ROUND(I221*H221,2)</f>
        <v>0</v>
      </c>
      <c r="BL221" s="18" t="s">
        <v>205</v>
      </c>
      <c r="BM221" s="18" t="s">
        <v>358</v>
      </c>
    </row>
    <row r="222" s="1" customFormat="1">
      <c r="B222" s="40"/>
      <c r="C222" s="41"/>
      <c r="D222" s="230" t="s">
        <v>207</v>
      </c>
      <c r="E222" s="41"/>
      <c r="F222" s="231" t="s">
        <v>359</v>
      </c>
      <c r="G222" s="41"/>
      <c r="H222" s="41"/>
      <c r="I222" s="145"/>
      <c r="J222" s="41"/>
      <c r="K222" s="41"/>
      <c r="L222" s="45"/>
      <c r="M222" s="232"/>
      <c r="N222" s="81"/>
      <c r="O222" s="81"/>
      <c r="P222" s="81"/>
      <c r="Q222" s="81"/>
      <c r="R222" s="81"/>
      <c r="S222" s="81"/>
      <c r="T222" s="82"/>
      <c r="AT222" s="18" t="s">
        <v>207</v>
      </c>
      <c r="AU222" s="18" t="s">
        <v>89</v>
      </c>
    </row>
    <row r="223" s="12" customFormat="1">
      <c r="B223" s="233"/>
      <c r="C223" s="234"/>
      <c r="D223" s="230" t="s">
        <v>209</v>
      </c>
      <c r="E223" s="235" t="s">
        <v>39</v>
      </c>
      <c r="F223" s="236" t="s">
        <v>106</v>
      </c>
      <c r="G223" s="234"/>
      <c r="H223" s="237">
        <v>3.3149999999999999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209</v>
      </c>
      <c r="AU223" s="243" t="s">
        <v>89</v>
      </c>
      <c r="AV223" s="12" t="s">
        <v>89</v>
      </c>
      <c r="AW223" s="12" t="s">
        <v>41</v>
      </c>
      <c r="AX223" s="12" t="s">
        <v>80</v>
      </c>
      <c r="AY223" s="243" t="s">
        <v>198</v>
      </c>
    </row>
    <row r="224" s="12" customFormat="1">
      <c r="B224" s="233"/>
      <c r="C224" s="234"/>
      <c r="D224" s="230" t="s">
        <v>209</v>
      </c>
      <c r="E224" s="235" t="s">
        <v>39</v>
      </c>
      <c r="F224" s="236" t="s">
        <v>360</v>
      </c>
      <c r="G224" s="234"/>
      <c r="H224" s="237">
        <v>0.10000000000000001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209</v>
      </c>
      <c r="AU224" s="243" t="s">
        <v>89</v>
      </c>
      <c r="AV224" s="12" t="s">
        <v>89</v>
      </c>
      <c r="AW224" s="12" t="s">
        <v>41</v>
      </c>
      <c r="AX224" s="12" t="s">
        <v>80</v>
      </c>
      <c r="AY224" s="243" t="s">
        <v>198</v>
      </c>
    </row>
    <row r="225" s="12" customFormat="1">
      <c r="B225" s="233"/>
      <c r="C225" s="234"/>
      <c r="D225" s="230" t="s">
        <v>209</v>
      </c>
      <c r="E225" s="235" t="s">
        <v>39</v>
      </c>
      <c r="F225" s="236" t="s">
        <v>361</v>
      </c>
      <c r="G225" s="234"/>
      <c r="H225" s="237">
        <v>0.14999999999999999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209</v>
      </c>
      <c r="AU225" s="243" t="s">
        <v>89</v>
      </c>
      <c r="AV225" s="12" t="s">
        <v>89</v>
      </c>
      <c r="AW225" s="12" t="s">
        <v>41</v>
      </c>
      <c r="AX225" s="12" t="s">
        <v>80</v>
      </c>
      <c r="AY225" s="243" t="s">
        <v>198</v>
      </c>
    </row>
    <row r="226" s="13" customFormat="1">
      <c r="B226" s="244"/>
      <c r="C226" s="245"/>
      <c r="D226" s="230" t="s">
        <v>209</v>
      </c>
      <c r="E226" s="246" t="s">
        <v>115</v>
      </c>
      <c r="F226" s="247" t="s">
        <v>211</v>
      </c>
      <c r="G226" s="245"/>
      <c r="H226" s="248">
        <v>3.5649999999999999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AT226" s="254" t="s">
        <v>209</v>
      </c>
      <c r="AU226" s="254" t="s">
        <v>89</v>
      </c>
      <c r="AV226" s="13" t="s">
        <v>205</v>
      </c>
      <c r="AW226" s="13" t="s">
        <v>41</v>
      </c>
      <c r="AX226" s="13" t="s">
        <v>87</v>
      </c>
      <c r="AY226" s="254" t="s">
        <v>198</v>
      </c>
    </row>
    <row r="227" s="1" customFormat="1" ht="22.5" customHeight="1">
      <c r="B227" s="40"/>
      <c r="C227" s="218" t="s">
        <v>362</v>
      </c>
      <c r="D227" s="218" t="s">
        <v>201</v>
      </c>
      <c r="E227" s="219" t="s">
        <v>363</v>
      </c>
      <c r="F227" s="220" t="s">
        <v>364</v>
      </c>
      <c r="G227" s="221" t="s">
        <v>108</v>
      </c>
      <c r="H227" s="222">
        <v>3.5649999999999999</v>
      </c>
      <c r="I227" s="223"/>
      <c r="J227" s="224">
        <f>ROUND(I227*H227,2)</f>
        <v>0</v>
      </c>
      <c r="K227" s="220" t="s">
        <v>204</v>
      </c>
      <c r="L227" s="45"/>
      <c r="M227" s="225" t="s">
        <v>39</v>
      </c>
      <c r="N227" s="226" t="s">
        <v>53</v>
      </c>
      <c r="O227" s="8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AR227" s="18" t="s">
        <v>205</v>
      </c>
      <c r="AT227" s="18" t="s">
        <v>201</v>
      </c>
      <c r="AU227" s="18" t="s">
        <v>89</v>
      </c>
      <c r="AY227" s="18" t="s">
        <v>198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8" t="s">
        <v>205</v>
      </c>
      <c r="BK227" s="229">
        <f>ROUND(I227*H227,2)</f>
        <v>0</v>
      </c>
      <c r="BL227" s="18" t="s">
        <v>205</v>
      </c>
      <c r="BM227" s="18" t="s">
        <v>365</v>
      </c>
    </row>
    <row r="228" s="1" customFormat="1">
      <c r="B228" s="40"/>
      <c r="C228" s="41"/>
      <c r="D228" s="230" t="s">
        <v>207</v>
      </c>
      <c r="E228" s="41"/>
      <c r="F228" s="231" t="s">
        <v>366</v>
      </c>
      <c r="G228" s="41"/>
      <c r="H228" s="41"/>
      <c r="I228" s="145"/>
      <c r="J228" s="41"/>
      <c r="K228" s="41"/>
      <c r="L228" s="45"/>
      <c r="M228" s="232"/>
      <c r="N228" s="81"/>
      <c r="O228" s="81"/>
      <c r="P228" s="81"/>
      <c r="Q228" s="81"/>
      <c r="R228" s="81"/>
      <c r="S228" s="81"/>
      <c r="T228" s="82"/>
      <c r="AT228" s="18" t="s">
        <v>207</v>
      </c>
      <c r="AU228" s="18" t="s">
        <v>89</v>
      </c>
    </row>
    <row r="229" s="12" customFormat="1">
      <c r="B229" s="233"/>
      <c r="C229" s="234"/>
      <c r="D229" s="230" t="s">
        <v>209</v>
      </c>
      <c r="E229" s="235" t="s">
        <v>39</v>
      </c>
      <c r="F229" s="236" t="s">
        <v>115</v>
      </c>
      <c r="G229" s="234"/>
      <c r="H229" s="237">
        <v>3.5649999999999999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209</v>
      </c>
      <c r="AU229" s="243" t="s">
        <v>89</v>
      </c>
      <c r="AV229" s="12" t="s">
        <v>89</v>
      </c>
      <c r="AW229" s="12" t="s">
        <v>41</v>
      </c>
      <c r="AX229" s="12" t="s">
        <v>80</v>
      </c>
      <c r="AY229" s="243" t="s">
        <v>198</v>
      </c>
    </row>
    <row r="230" s="13" customFormat="1">
      <c r="B230" s="244"/>
      <c r="C230" s="245"/>
      <c r="D230" s="230" t="s">
        <v>209</v>
      </c>
      <c r="E230" s="246" t="s">
        <v>39</v>
      </c>
      <c r="F230" s="247" t="s">
        <v>211</v>
      </c>
      <c r="G230" s="245"/>
      <c r="H230" s="248">
        <v>3.5649999999999999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209</v>
      </c>
      <c r="AU230" s="254" t="s">
        <v>89</v>
      </c>
      <c r="AV230" s="13" t="s">
        <v>205</v>
      </c>
      <c r="AW230" s="13" t="s">
        <v>41</v>
      </c>
      <c r="AX230" s="13" t="s">
        <v>87</v>
      </c>
      <c r="AY230" s="254" t="s">
        <v>198</v>
      </c>
    </row>
    <row r="231" s="1" customFormat="1" ht="45" customHeight="1">
      <c r="B231" s="40"/>
      <c r="C231" s="218" t="s">
        <v>8</v>
      </c>
      <c r="D231" s="218" t="s">
        <v>201</v>
      </c>
      <c r="E231" s="219" t="s">
        <v>367</v>
      </c>
      <c r="F231" s="220" t="s">
        <v>368</v>
      </c>
      <c r="G231" s="221" t="s">
        <v>369</v>
      </c>
      <c r="H231" s="222">
        <v>120</v>
      </c>
      <c r="I231" s="223"/>
      <c r="J231" s="224">
        <f>ROUND(I231*H231,2)</f>
        <v>0</v>
      </c>
      <c r="K231" s="220" t="s">
        <v>204</v>
      </c>
      <c r="L231" s="45"/>
      <c r="M231" s="225" t="s">
        <v>39</v>
      </c>
      <c r="N231" s="226" t="s">
        <v>53</v>
      </c>
      <c r="O231" s="8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AR231" s="18" t="s">
        <v>205</v>
      </c>
      <c r="AT231" s="18" t="s">
        <v>201</v>
      </c>
      <c r="AU231" s="18" t="s">
        <v>89</v>
      </c>
      <c r="AY231" s="18" t="s">
        <v>198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8" t="s">
        <v>205</v>
      </c>
      <c r="BK231" s="229">
        <f>ROUND(I231*H231,2)</f>
        <v>0</v>
      </c>
      <c r="BL231" s="18" t="s">
        <v>205</v>
      </c>
      <c r="BM231" s="18" t="s">
        <v>370</v>
      </c>
    </row>
    <row r="232" s="1" customFormat="1">
      <c r="B232" s="40"/>
      <c r="C232" s="41"/>
      <c r="D232" s="230" t="s">
        <v>207</v>
      </c>
      <c r="E232" s="41"/>
      <c r="F232" s="231" t="s">
        <v>371</v>
      </c>
      <c r="G232" s="41"/>
      <c r="H232" s="41"/>
      <c r="I232" s="145"/>
      <c r="J232" s="41"/>
      <c r="K232" s="41"/>
      <c r="L232" s="45"/>
      <c r="M232" s="232"/>
      <c r="N232" s="81"/>
      <c r="O232" s="81"/>
      <c r="P232" s="81"/>
      <c r="Q232" s="81"/>
      <c r="R232" s="81"/>
      <c r="S232" s="81"/>
      <c r="T232" s="82"/>
      <c r="AT232" s="18" t="s">
        <v>207</v>
      </c>
      <c r="AU232" s="18" t="s">
        <v>89</v>
      </c>
    </row>
    <row r="233" s="12" customFormat="1">
      <c r="B233" s="233"/>
      <c r="C233" s="234"/>
      <c r="D233" s="230" t="s">
        <v>209</v>
      </c>
      <c r="E233" s="235" t="s">
        <v>39</v>
      </c>
      <c r="F233" s="236" t="s">
        <v>372</v>
      </c>
      <c r="G233" s="234"/>
      <c r="H233" s="237">
        <v>120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209</v>
      </c>
      <c r="AU233" s="243" t="s">
        <v>89</v>
      </c>
      <c r="AV233" s="12" t="s">
        <v>89</v>
      </c>
      <c r="AW233" s="12" t="s">
        <v>41</v>
      </c>
      <c r="AX233" s="12" t="s">
        <v>80</v>
      </c>
      <c r="AY233" s="243" t="s">
        <v>198</v>
      </c>
    </row>
    <row r="234" s="13" customFormat="1">
      <c r="B234" s="244"/>
      <c r="C234" s="245"/>
      <c r="D234" s="230" t="s">
        <v>209</v>
      </c>
      <c r="E234" s="246" t="s">
        <v>373</v>
      </c>
      <c r="F234" s="247" t="s">
        <v>211</v>
      </c>
      <c r="G234" s="245"/>
      <c r="H234" s="248">
        <v>120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AT234" s="254" t="s">
        <v>209</v>
      </c>
      <c r="AU234" s="254" t="s">
        <v>89</v>
      </c>
      <c r="AV234" s="13" t="s">
        <v>205</v>
      </c>
      <c r="AW234" s="13" t="s">
        <v>41</v>
      </c>
      <c r="AX234" s="13" t="s">
        <v>87</v>
      </c>
      <c r="AY234" s="254" t="s">
        <v>198</v>
      </c>
    </row>
    <row r="235" s="1" customFormat="1" ht="45" customHeight="1">
      <c r="B235" s="40"/>
      <c r="C235" s="218" t="s">
        <v>374</v>
      </c>
      <c r="D235" s="218" t="s">
        <v>201</v>
      </c>
      <c r="E235" s="219" t="s">
        <v>375</v>
      </c>
      <c r="F235" s="220" t="s">
        <v>376</v>
      </c>
      <c r="G235" s="221" t="s">
        <v>369</v>
      </c>
      <c r="H235" s="222">
        <v>24</v>
      </c>
      <c r="I235" s="223"/>
      <c r="J235" s="224">
        <f>ROUND(I235*H235,2)</f>
        <v>0</v>
      </c>
      <c r="K235" s="220" t="s">
        <v>204</v>
      </c>
      <c r="L235" s="45"/>
      <c r="M235" s="225" t="s">
        <v>39</v>
      </c>
      <c r="N235" s="226" t="s">
        <v>53</v>
      </c>
      <c r="O235" s="8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AR235" s="18" t="s">
        <v>205</v>
      </c>
      <c r="AT235" s="18" t="s">
        <v>201</v>
      </c>
      <c r="AU235" s="18" t="s">
        <v>89</v>
      </c>
      <c r="AY235" s="18" t="s">
        <v>198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8" t="s">
        <v>205</v>
      </c>
      <c r="BK235" s="229">
        <f>ROUND(I235*H235,2)</f>
        <v>0</v>
      </c>
      <c r="BL235" s="18" t="s">
        <v>205</v>
      </c>
      <c r="BM235" s="18" t="s">
        <v>377</v>
      </c>
    </row>
    <row r="236" s="1" customFormat="1">
      <c r="B236" s="40"/>
      <c r="C236" s="41"/>
      <c r="D236" s="230" t="s">
        <v>207</v>
      </c>
      <c r="E236" s="41"/>
      <c r="F236" s="231" t="s">
        <v>371</v>
      </c>
      <c r="G236" s="41"/>
      <c r="H236" s="41"/>
      <c r="I236" s="145"/>
      <c r="J236" s="41"/>
      <c r="K236" s="41"/>
      <c r="L236" s="45"/>
      <c r="M236" s="232"/>
      <c r="N236" s="81"/>
      <c r="O236" s="81"/>
      <c r="P236" s="81"/>
      <c r="Q236" s="81"/>
      <c r="R236" s="81"/>
      <c r="S236" s="81"/>
      <c r="T236" s="82"/>
      <c r="AT236" s="18" t="s">
        <v>207</v>
      </c>
      <c r="AU236" s="18" t="s">
        <v>89</v>
      </c>
    </row>
    <row r="237" s="12" customFormat="1">
      <c r="B237" s="233"/>
      <c r="C237" s="234"/>
      <c r="D237" s="230" t="s">
        <v>209</v>
      </c>
      <c r="E237" s="235" t="s">
        <v>39</v>
      </c>
      <c r="F237" s="236" t="s">
        <v>149</v>
      </c>
      <c r="G237" s="234"/>
      <c r="H237" s="237">
        <v>24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209</v>
      </c>
      <c r="AU237" s="243" t="s">
        <v>89</v>
      </c>
      <c r="AV237" s="12" t="s">
        <v>89</v>
      </c>
      <c r="AW237" s="12" t="s">
        <v>41</v>
      </c>
      <c r="AX237" s="12" t="s">
        <v>80</v>
      </c>
      <c r="AY237" s="243" t="s">
        <v>198</v>
      </c>
    </row>
    <row r="238" s="13" customFormat="1">
      <c r="B238" s="244"/>
      <c r="C238" s="245"/>
      <c r="D238" s="230" t="s">
        <v>209</v>
      </c>
      <c r="E238" s="246" t="s">
        <v>147</v>
      </c>
      <c r="F238" s="247" t="s">
        <v>211</v>
      </c>
      <c r="G238" s="245"/>
      <c r="H238" s="248">
        <v>24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AT238" s="254" t="s">
        <v>209</v>
      </c>
      <c r="AU238" s="254" t="s">
        <v>89</v>
      </c>
      <c r="AV238" s="13" t="s">
        <v>205</v>
      </c>
      <c r="AW238" s="13" t="s">
        <v>41</v>
      </c>
      <c r="AX238" s="13" t="s">
        <v>87</v>
      </c>
      <c r="AY238" s="254" t="s">
        <v>198</v>
      </c>
    </row>
    <row r="239" s="1" customFormat="1" ht="33.75" customHeight="1">
      <c r="B239" s="40"/>
      <c r="C239" s="218" t="s">
        <v>378</v>
      </c>
      <c r="D239" s="218" t="s">
        <v>201</v>
      </c>
      <c r="E239" s="219" t="s">
        <v>379</v>
      </c>
      <c r="F239" s="220" t="s">
        <v>380</v>
      </c>
      <c r="G239" s="221" t="s">
        <v>369</v>
      </c>
      <c r="H239" s="222">
        <v>24</v>
      </c>
      <c r="I239" s="223"/>
      <c r="J239" s="224">
        <f>ROUND(I239*H239,2)</f>
        <v>0</v>
      </c>
      <c r="K239" s="220" t="s">
        <v>204</v>
      </c>
      <c r="L239" s="45"/>
      <c r="M239" s="225" t="s">
        <v>39</v>
      </c>
      <c r="N239" s="226" t="s">
        <v>53</v>
      </c>
      <c r="O239" s="8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AR239" s="18" t="s">
        <v>205</v>
      </c>
      <c r="AT239" s="18" t="s">
        <v>201</v>
      </c>
      <c r="AU239" s="18" t="s">
        <v>89</v>
      </c>
      <c r="AY239" s="18" t="s">
        <v>198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8" t="s">
        <v>205</v>
      </c>
      <c r="BK239" s="229">
        <f>ROUND(I239*H239,2)</f>
        <v>0</v>
      </c>
      <c r="BL239" s="18" t="s">
        <v>205</v>
      </c>
      <c r="BM239" s="18" t="s">
        <v>381</v>
      </c>
    </row>
    <row r="240" s="1" customFormat="1">
      <c r="B240" s="40"/>
      <c r="C240" s="41"/>
      <c r="D240" s="230" t="s">
        <v>207</v>
      </c>
      <c r="E240" s="41"/>
      <c r="F240" s="231" t="s">
        <v>382</v>
      </c>
      <c r="G240" s="41"/>
      <c r="H240" s="41"/>
      <c r="I240" s="145"/>
      <c r="J240" s="41"/>
      <c r="K240" s="41"/>
      <c r="L240" s="45"/>
      <c r="M240" s="232"/>
      <c r="N240" s="81"/>
      <c r="O240" s="81"/>
      <c r="P240" s="81"/>
      <c r="Q240" s="81"/>
      <c r="R240" s="81"/>
      <c r="S240" s="81"/>
      <c r="T240" s="82"/>
      <c r="AT240" s="18" t="s">
        <v>207</v>
      </c>
      <c r="AU240" s="18" t="s">
        <v>89</v>
      </c>
    </row>
    <row r="241" s="12" customFormat="1">
      <c r="B241" s="233"/>
      <c r="C241" s="234"/>
      <c r="D241" s="230" t="s">
        <v>209</v>
      </c>
      <c r="E241" s="235" t="s">
        <v>39</v>
      </c>
      <c r="F241" s="236" t="s">
        <v>147</v>
      </c>
      <c r="G241" s="234"/>
      <c r="H241" s="237">
        <v>24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209</v>
      </c>
      <c r="AU241" s="243" t="s">
        <v>89</v>
      </c>
      <c r="AV241" s="12" t="s">
        <v>89</v>
      </c>
      <c r="AW241" s="12" t="s">
        <v>41</v>
      </c>
      <c r="AX241" s="12" t="s">
        <v>87</v>
      </c>
      <c r="AY241" s="243" t="s">
        <v>198</v>
      </c>
    </row>
    <row r="242" s="1" customFormat="1" ht="45" customHeight="1">
      <c r="B242" s="40"/>
      <c r="C242" s="218" t="s">
        <v>383</v>
      </c>
      <c r="D242" s="218" t="s">
        <v>201</v>
      </c>
      <c r="E242" s="219" t="s">
        <v>384</v>
      </c>
      <c r="F242" s="220" t="s">
        <v>385</v>
      </c>
      <c r="G242" s="221" t="s">
        <v>145</v>
      </c>
      <c r="H242" s="222">
        <v>6830</v>
      </c>
      <c r="I242" s="223"/>
      <c r="J242" s="224">
        <f>ROUND(I242*H242,2)</f>
        <v>0</v>
      </c>
      <c r="K242" s="220" t="s">
        <v>204</v>
      </c>
      <c r="L242" s="45"/>
      <c r="M242" s="225" t="s">
        <v>39</v>
      </c>
      <c r="N242" s="226" t="s">
        <v>53</v>
      </c>
      <c r="O242" s="8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AR242" s="18" t="s">
        <v>205</v>
      </c>
      <c r="AT242" s="18" t="s">
        <v>201</v>
      </c>
      <c r="AU242" s="18" t="s">
        <v>89</v>
      </c>
      <c r="AY242" s="18" t="s">
        <v>198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8" t="s">
        <v>205</v>
      </c>
      <c r="BK242" s="229">
        <f>ROUND(I242*H242,2)</f>
        <v>0</v>
      </c>
      <c r="BL242" s="18" t="s">
        <v>205</v>
      </c>
      <c r="BM242" s="18" t="s">
        <v>386</v>
      </c>
    </row>
    <row r="243" s="1" customFormat="1">
      <c r="B243" s="40"/>
      <c r="C243" s="41"/>
      <c r="D243" s="230" t="s">
        <v>207</v>
      </c>
      <c r="E243" s="41"/>
      <c r="F243" s="231" t="s">
        <v>387</v>
      </c>
      <c r="G243" s="41"/>
      <c r="H243" s="41"/>
      <c r="I243" s="145"/>
      <c r="J243" s="41"/>
      <c r="K243" s="41"/>
      <c r="L243" s="45"/>
      <c r="M243" s="232"/>
      <c r="N243" s="81"/>
      <c r="O243" s="81"/>
      <c r="P243" s="81"/>
      <c r="Q243" s="81"/>
      <c r="R243" s="81"/>
      <c r="S243" s="81"/>
      <c r="T243" s="82"/>
      <c r="AT243" s="18" t="s">
        <v>207</v>
      </c>
      <c r="AU243" s="18" t="s">
        <v>89</v>
      </c>
    </row>
    <row r="244" s="12" customFormat="1">
      <c r="B244" s="233"/>
      <c r="C244" s="234"/>
      <c r="D244" s="230" t="s">
        <v>209</v>
      </c>
      <c r="E244" s="235" t="s">
        <v>39</v>
      </c>
      <c r="F244" s="236" t="s">
        <v>388</v>
      </c>
      <c r="G244" s="234"/>
      <c r="H244" s="237">
        <v>6830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209</v>
      </c>
      <c r="AU244" s="243" t="s">
        <v>89</v>
      </c>
      <c r="AV244" s="12" t="s">
        <v>89</v>
      </c>
      <c r="AW244" s="12" t="s">
        <v>41</v>
      </c>
      <c r="AX244" s="12" t="s">
        <v>80</v>
      </c>
      <c r="AY244" s="243" t="s">
        <v>198</v>
      </c>
    </row>
    <row r="245" s="13" customFormat="1">
      <c r="B245" s="244"/>
      <c r="C245" s="245"/>
      <c r="D245" s="230" t="s">
        <v>209</v>
      </c>
      <c r="E245" s="246" t="s">
        <v>389</v>
      </c>
      <c r="F245" s="247" t="s">
        <v>211</v>
      </c>
      <c r="G245" s="245"/>
      <c r="H245" s="248">
        <v>6830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AT245" s="254" t="s">
        <v>209</v>
      </c>
      <c r="AU245" s="254" t="s">
        <v>89</v>
      </c>
      <c r="AV245" s="13" t="s">
        <v>205</v>
      </c>
      <c r="AW245" s="13" t="s">
        <v>41</v>
      </c>
      <c r="AX245" s="13" t="s">
        <v>87</v>
      </c>
      <c r="AY245" s="254" t="s">
        <v>198</v>
      </c>
    </row>
    <row r="246" s="1" customFormat="1" ht="22.5" customHeight="1">
      <c r="B246" s="40"/>
      <c r="C246" s="218" t="s">
        <v>390</v>
      </c>
      <c r="D246" s="218" t="s">
        <v>201</v>
      </c>
      <c r="E246" s="219" t="s">
        <v>391</v>
      </c>
      <c r="F246" s="220" t="s">
        <v>392</v>
      </c>
      <c r="G246" s="221" t="s">
        <v>136</v>
      </c>
      <c r="H246" s="222">
        <v>60</v>
      </c>
      <c r="I246" s="223"/>
      <c r="J246" s="224">
        <f>ROUND(I246*H246,2)</f>
        <v>0</v>
      </c>
      <c r="K246" s="220" t="s">
        <v>204</v>
      </c>
      <c r="L246" s="45"/>
      <c r="M246" s="225" t="s">
        <v>39</v>
      </c>
      <c r="N246" s="226" t="s">
        <v>53</v>
      </c>
      <c r="O246" s="8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AR246" s="18" t="s">
        <v>205</v>
      </c>
      <c r="AT246" s="18" t="s">
        <v>201</v>
      </c>
      <c r="AU246" s="18" t="s">
        <v>89</v>
      </c>
      <c r="AY246" s="18" t="s">
        <v>198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8" t="s">
        <v>205</v>
      </c>
      <c r="BK246" s="229">
        <f>ROUND(I246*H246,2)</f>
        <v>0</v>
      </c>
      <c r="BL246" s="18" t="s">
        <v>205</v>
      </c>
      <c r="BM246" s="18" t="s">
        <v>393</v>
      </c>
    </row>
    <row r="247" s="1" customFormat="1">
      <c r="B247" s="40"/>
      <c r="C247" s="41"/>
      <c r="D247" s="230" t="s">
        <v>207</v>
      </c>
      <c r="E247" s="41"/>
      <c r="F247" s="231" t="s">
        <v>394</v>
      </c>
      <c r="G247" s="41"/>
      <c r="H247" s="41"/>
      <c r="I247" s="145"/>
      <c r="J247" s="41"/>
      <c r="K247" s="41"/>
      <c r="L247" s="45"/>
      <c r="M247" s="232"/>
      <c r="N247" s="81"/>
      <c r="O247" s="81"/>
      <c r="P247" s="81"/>
      <c r="Q247" s="81"/>
      <c r="R247" s="81"/>
      <c r="S247" s="81"/>
      <c r="T247" s="82"/>
      <c r="AT247" s="18" t="s">
        <v>207</v>
      </c>
      <c r="AU247" s="18" t="s">
        <v>89</v>
      </c>
    </row>
    <row r="248" s="12" customFormat="1">
      <c r="B248" s="233"/>
      <c r="C248" s="234"/>
      <c r="D248" s="230" t="s">
        <v>209</v>
      </c>
      <c r="E248" s="235" t="s">
        <v>39</v>
      </c>
      <c r="F248" s="236" t="s">
        <v>395</v>
      </c>
      <c r="G248" s="234"/>
      <c r="H248" s="237">
        <v>60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209</v>
      </c>
      <c r="AU248" s="243" t="s">
        <v>89</v>
      </c>
      <c r="AV248" s="12" t="s">
        <v>89</v>
      </c>
      <c r="AW248" s="12" t="s">
        <v>41</v>
      </c>
      <c r="AX248" s="12" t="s">
        <v>80</v>
      </c>
      <c r="AY248" s="243" t="s">
        <v>198</v>
      </c>
    </row>
    <row r="249" s="13" customFormat="1">
      <c r="B249" s="244"/>
      <c r="C249" s="245"/>
      <c r="D249" s="230" t="s">
        <v>209</v>
      </c>
      <c r="E249" s="246" t="s">
        <v>396</v>
      </c>
      <c r="F249" s="247" t="s">
        <v>211</v>
      </c>
      <c r="G249" s="245"/>
      <c r="H249" s="248">
        <v>60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AT249" s="254" t="s">
        <v>209</v>
      </c>
      <c r="AU249" s="254" t="s">
        <v>89</v>
      </c>
      <c r="AV249" s="13" t="s">
        <v>205</v>
      </c>
      <c r="AW249" s="13" t="s">
        <v>41</v>
      </c>
      <c r="AX249" s="13" t="s">
        <v>87</v>
      </c>
      <c r="AY249" s="254" t="s">
        <v>198</v>
      </c>
    </row>
    <row r="250" s="1" customFormat="1" ht="33.75" customHeight="1">
      <c r="B250" s="40"/>
      <c r="C250" s="218" t="s">
        <v>397</v>
      </c>
      <c r="D250" s="218" t="s">
        <v>201</v>
      </c>
      <c r="E250" s="219" t="s">
        <v>398</v>
      </c>
      <c r="F250" s="220" t="s">
        <v>399</v>
      </c>
      <c r="G250" s="221" t="s">
        <v>112</v>
      </c>
      <c r="H250" s="222">
        <v>144.30000000000001</v>
      </c>
      <c r="I250" s="223"/>
      <c r="J250" s="224">
        <f>ROUND(I250*H250,2)</f>
        <v>0</v>
      </c>
      <c r="K250" s="220" t="s">
        <v>204</v>
      </c>
      <c r="L250" s="45"/>
      <c r="M250" s="225" t="s">
        <v>39</v>
      </c>
      <c r="N250" s="226" t="s">
        <v>53</v>
      </c>
      <c r="O250" s="8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AR250" s="18" t="s">
        <v>205</v>
      </c>
      <c r="AT250" s="18" t="s">
        <v>201</v>
      </c>
      <c r="AU250" s="18" t="s">
        <v>89</v>
      </c>
      <c r="AY250" s="18" t="s">
        <v>198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8" t="s">
        <v>205</v>
      </c>
      <c r="BK250" s="229">
        <f>ROUND(I250*H250,2)</f>
        <v>0</v>
      </c>
      <c r="BL250" s="18" t="s">
        <v>205</v>
      </c>
      <c r="BM250" s="18" t="s">
        <v>400</v>
      </c>
    </row>
    <row r="251" s="1" customFormat="1">
      <c r="B251" s="40"/>
      <c r="C251" s="41"/>
      <c r="D251" s="230" t="s">
        <v>207</v>
      </c>
      <c r="E251" s="41"/>
      <c r="F251" s="231" t="s">
        <v>401</v>
      </c>
      <c r="G251" s="41"/>
      <c r="H251" s="41"/>
      <c r="I251" s="145"/>
      <c r="J251" s="41"/>
      <c r="K251" s="41"/>
      <c r="L251" s="45"/>
      <c r="M251" s="232"/>
      <c r="N251" s="81"/>
      <c r="O251" s="81"/>
      <c r="P251" s="81"/>
      <c r="Q251" s="81"/>
      <c r="R251" s="81"/>
      <c r="S251" s="81"/>
      <c r="T251" s="82"/>
      <c r="AT251" s="18" t="s">
        <v>207</v>
      </c>
      <c r="AU251" s="18" t="s">
        <v>89</v>
      </c>
    </row>
    <row r="252" s="14" customFormat="1">
      <c r="B252" s="255"/>
      <c r="C252" s="256"/>
      <c r="D252" s="230" t="s">
        <v>209</v>
      </c>
      <c r="E252" s="257" t="s">
        <v>39</v>
      </c>
      <c r="F252" s="258" t="s">
        <v>402</v>
      </c>
      <c r="G252" s="256"/>
      <c r="H252" s="257" t="s">
        <v>39</v>
      </c>
      <c r="I252" s="259"/>
      <c r="J252" s="256"/>
      <c r="K252" s="256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209</v>
      </c>
      <c r="AU252" s="264" t="s">
        <v>89</v>
      </c>
      <c r="AV252" s="14" t="s">
        <v>87</v>
      </c>
      <c r="AW252" s="14" t="s">
        <v>41</v>
      </c>
      <c r="AX252" s="14" t="s">
        <v>80</v>
      </c>
      <c r="AY252" s="264" t="s">
        <v>198</v>
      </c>
    </row>
    <row r="253" s="12" customFormat="1">
      <c r="B253" s="233"/>
      <c r="C253" s="234"/>
      <c r="D253" s="230" t="s">
        <v>209</v>
      </c>
      <c r="E253" s="235" t="s">
        <v>39</v>
      </c>
      <c r="F253" s="236" t="s">
        <v>403</v>
      </c>
      <c r="G253" s="234"/>
      <c r="H253" s="237">
        <v>54.600000000000001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209</v>
      </c>
      <c r="AU253" s="243" t="s">
        <v>89</v>
      </c>
      <c r="AV253" s="12" t="s">
        <v>89</v>
      </c>
      <c r="AW253" s="12" t="s">
        <v>41</v>
      </c>
      <c r="AX253" s="12" t="s">
        <v>80</v>
      </c>
      <c r="AY253" s="243" t="s">
        <v>198</v>
      </c>
    </row>
    <row r="254" s="12" customFormat="1">
      <c r="B254" s="233"/>
      <c r="C254" s="234"/>
      <c r="D254" s="230" t="s">
        <v>209</v>
      </c>
      <c r="E254" s="235" t="s">
        <v>39</v>
      </c>
      <c r="F254" s="236" t="s">
        <v>404</v>
      </c>
      <c r="G254" s="234"/>
      <c r="H254" s="237">
        <v>37.700000000000003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209</v>
      </c>
      <c r="AU254" s="243" t="s">
        <v>89</v>
      </c>
      <c r="AV254" s="12" t="s">
        <v>89</v>
      </c>
      <c r="AW254" s="12" t="s">
        <v>41</v>
      </c>
      <c r="AX254" s="12" t="s">
        <v>80</v>
      </c>
      <c r="AY254" s="243" t="s">
        <v>198</v>
      </c>
    </row>
    <row r="255" s="12" customFormat="1">
      <c r="B255" s="233"/>
      <c r="C255" s="234"/>
      <c r="D255" s="230" t="s">
        <v>209</v>
      </c>
      <c r="E255" s="235" t="s">
        <v>39</v>
      </c>
      <c r="F255" s="236" t="s">
        <v>405</v>
      </c>
      <c r="G255" s="234"/>
      <c r="H255" s="237">
        <v>52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209</v>
      </c>
      <c r="AU255" s="243" t="s">
        <v>89</v>
      </c>
      <c r="AV255" s="12" t="s">
        <v>89</v>
      </c>
      <c r="AW255" s="12" t="s">
        <v>41</v>
      </c>
      <c r="AX255" s="12" t="s">
        <v>80</v>
      </c>
      <c r="AY255" s="243" t="s">
        <v>198</v>
      </c>
    </row>
    <row r="256" s="13" customFormat="1">
      <c r="B256" s="244"/>
      <c r="C256" s="245"/>
      <c r="D256" s="230" t="s">
        <v>209</v>
      </c>
      <c r="E256" s="246" t="s">
        <v>118</v>
      </c>
      <c r="F256" s="247" t="s">
        <v>211</v>
      </c>
      <c r="G256" s="245"/>
      <c r="H256" s="248">
        <v>144.30000000000001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AT256" s="254" t="s">
        <v>209</v>
      </c>
      <c r="AU256" s="254" t="s">
        <v>89</v>
      </c>
      <c r="AV256" s="13" t="s">
        <v>205</v>
      </c>
      <c r="AW256" s="13" t="s">
        <v>41</v>
      </c>
      <c r="AX256" s="13" t="s">
        <v>87</v>
      </c>
      <c r="AY256" s="254" t="s">
        <v>198</v>
      </c>
    </row>
    <row r="257" s="1" customFormat="1" ht="33.75" customHeight="1">
      <c r="B257" s="40"/>
      <c r="C257" s="218" t="s">
        <v>7</v>
      </c>
      <c r="D257" s="218" t="s">
        <v>201</v>
      </c>
      <c r="E257" s="219" t="s">
        <v>406</v>
      </c>
      <c r="F257" s="220" t="s">
        <v>407</v>
      </c>
      <c r="G257" s="221" t="s">
        <v>112</v>
      </c>
      <c r="H257" s="222">
        <v>284.18000000000001</v>
      </c>
      <c r="I257" s="223"/>
      <c r="J257" s="224">
        <f>ROUND(I257*H257,2)</f>
        <v>0</v>
      </c>
      <c r="K257" s="220" t="s">
        <v>204</v>
      </c>
      <c r="L257" s="45"/>
      <c r="M257" s="225" t="s">
        <v>39</v>
      </c>
      <c r="N257" s="226" t="s">
        <v>53</v>
      </c>
      <c r="O257" s="8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AR257" s="18" t="s">
        <v>205</v>
      </c>
      <c r="AT257" s="18" t="s">
        <v>201</v>
      </c>
      <c r="AU257" s="18" t="s">
        <v>89</v>
      </c>
      <c r="AY257" s="18" t="s">
        <v>198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8" t="s">
        <v>205</v>
      </c>
      <c r="BK257" s="229">
        <f>ROUND(I257*H257,2)</f>
        <v>0</v>
      </c>
      <c r="BL257" s="18" t="s">
        <v>205</v>
      </c>
      <c r="BM257" s="18" t="s">
        <v>408</v>
      </c>
    </row>
    <row r="258" s="1" customFormat="1">
      <c r="B258" s="40"/>
      <c r="C258" s="41"/>
      <c r="D258" s="230" t="s">
        <v>207</v>
      </c>
      <c r="E258" s="41"/>
      <c r="F258" s="231" t="s">
        <v>401</v>
      </c>
      <c r="G258" s="41"/>
      <c r="H258" s="41"/>
      <c r="I258" s="145"/>
      <c r="J258" s="41"/>
      <c r="K258" s="41"/>
      <c r="L258" s="45"/>
      <c r="M258" s="232"/>
      <c r="N258" s="81"/>
      <c r="O258" s="81"/>
      <c r="P258" s="81"/>
      <c r="Q258" s="81"/>
      <c r="R258" s="81"/>
      <c r="S258" s="81"/>
      <c r="T258" s="82"/>
      <c r="AT258" s="18" t="s">
        <v>207</v>
      </c>
      <c r="AU258" s="18" t="s">
        <v>89</v>
      </c>
    </row>
    <row r="259" s="14" customFormat="1">
      <c r="B259" s="255"/>
      <c r="C259" s="256"/>
      <c r="D259" s="230" t="s">
        <v>209</v>
      </c>
      <c r="E259" s="257" t="s">
        <v>39</v>
      </c>
      <c r="F259" s="258" t="s">
        <v>409</v>
      </c>
      <c r="G259" s="256"/>
      <c r="H259" s="257" t="s">
        <v>39</v>
      </c>
      <c r="I259" s="259"/>
      <c r="J259" s="256"/>
      <c r="K259" s="256"/>
      <c r="L259" s="260"/>
      <c r="M259" s="261"/>
      <c r="N259" s="262"/>
      <c r="O259" s="262"/>
      <c r="P259" s="262"/>
      <c r="Q259" s="262"/>
      <c r="R259" s="262"/>
      <c r="S259" s="262"/>
      <c r="T259" s="263"/>
      <c r="AT259" s="264" t="s">
        <v>209</v>
      </c>
      <c r="AU259" s="264" t="s">
        <v>89</v>
      </c>
      <c r="AV259" s="14" t="s">
        <v>87</v>
      </c>
      <c r="AW259" s="14" t="s">
        <v>41</v>
      </c>
      <c r="AX259" s="14" t="s">
        <v>80</v>
      </c>
      <c r="AY259" s="264" t="s">
        <v>198</v>
      </c>
    </row>
    <row r="260" s="12" customFormat="1">
      <c r="B260" s="233"/>
      <c r="C260" s="234"/>
      <c r="D260" s="230" t="s">
        <v>209</v>
      </c>
      <c r="E260" s="235" t="s">
        <v>39</v>
      </c>
      <c r="F260" s="236" t="s">
        <v>410</v>
      </c>
      <c r="G260" s="234"/>
      <c r="H260" s="237">
        <v>10.4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209</v>
      </c>
      <c r="AU260" s="243" t="s">
        <v>89</v>
      </c>
      <c r="AV260" s="12" t="s">
        <v>89</v>
      </c>
      <c r="AW260" s="12" t="s">
        <v>41</v>
      </c>
      <c r="AX260" s="12" t="s">
        <v>80</v>
      </c>
      <c r="AY260" s="243" t="s">
        <v>198</v>
      </c>
    </row>
    <row r="261" s="12" customFormat="1">
      <c r="B261" s="233"/>
      <c r="C261" s="234"/>
      <c r="D261" s="230" t="s">
        <v>209</v>
      </c>
      <c r="E261" s="235" t="s">
        <v>39</v>
      </c>
      <c r="F261" s="236" t="s">
        <v>411</v>
      </c>
      <c r="G261" s="234"/>
      <c r="H261" s="237">
        <v>7.7999999999999998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209</v>
      </c>
      <c r="AU261" s="243" t="s">
        <v>89</v>
      </c>
      <c r="AV261" s="12" t="s">
        <v>89</v>
      </c>
      <c r="AW261" s="12" t="s">
        <v>41</v>
      </c>
      <c r="AX261" s="12" t="s">
        <v>80</v>
      </c>
      <c r="AY261" s="243" t="s">
        <v>198</v>
      </c>
    </row>
    <row r="262" s="12" customFormat="1">
      <c r="B262" s="233"/>
      <c r="C262" s="234"/>
      <c r="D262" s="230" t="s">
        <v>209</v>
      </c>
      <c r="E262" s="235" t="s">
        <v>39</v>
      </c>
      <c r="F262" s="236" t="s">
        <v>412</v>
      </c>
      <c r="G262" s="234"/>
      <c r="H262" s="237">
        <v>7.7999999999999998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209</v>
      </c>
      <c r="AU262" s="243" t="s">
        <v>89</v>
      </c>
      <c r="AV262" s="12" t="s">
        <v>89</v>
      </c>
      <c r="AW262" s="12" t="s">
        <v>41</v>
      </c>
      <c r="AX262" s="12" t="s">
        <v>80</v>
      </c>
      <c r="AY262" s="243" t="s">
        <v>198</v>
      </c>
    </row>
    <row r="263" s="12" customFormat="1">
      <c r="B263" s="233"/>
      <c r="C263" s="234"/>
      <c r="D263" s="230" t="s">
        <v>209</v>
      </c>
      <c r="E263" s="235" t="s">
        <v>39</v>
      </c>
      <c r="F263" s="236" t="s">
        <v>413</v>
      </c>
      <c r="G263" s="234"/>
      <c r="H263" s="237">
        <v>10.4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209</v>
      </c>
      <c r="AU263" s="243" t="s">
        <v>89</v>
      </c>
      <c r="AV263" s="12" t="s">
        <v>89</v>
      </c>
      <c r="AW263" s="12" t="s">
        <v>41</v>
      </c>
      <c r="AX263" s="12" t="s">
        <v>80</v>
      </c>
      <c r="AY263" s="243" t="s">
        <v>198</v>
      </c>
    </row>
    <row r="264" s="12" customFormat="1">
      <c r="B264" s="233"/>
      <c r="C264" s="234"/>
      <c r="D264" s="230" t="s">
        <v>209</v>
      </c>
      <c r="E264" s="235" t="s">
        <v>39</v>
      </c>
      <c r="F264" s="236" t="s">
        <v>414</v>
      </c>
      <c r="G264" s="234"/>
      <c r="H264" s="237">
        <v>14.300000000000001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209</v>
      </c>
      <c r="AU264" s="243" t="s">
        <v>89</v>
      </c>
      <c r="AV264" s="12" t="s">
        <v>89</v>
      </c>
      <c r="AW264" s="12" t="s">
        <v>41</v>
      </c>
      <c r="AX264" s="12" t="s">
        <v>80</v>
      </c>
      <c r="AY264" s="243" t="s">
        <v>198</v>
      </c>
    </row>
    <row r="265" s="12" customFormat="1">
      <c r="B265" s="233"/>
      <c r="C265" s="234"/>
      <c r="D265" s="230" t="s">
        <v>209</v>
      </c>
      <c r="E265" s="235" t="s">
        <v>39</v>
      </c>
      <c r="F265" s="236" t="s">
        <v>415</v>
      </c>
      <c r="G265" s="234"/>
      <c r="H265" s="237">
        <v>67.599999999999994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209</v>
      </c>
      <c r="AU265" s="243" t="s">
        <v>89</v>
      </c>
      <c r="AV265" s="12" t="s">
        <v>89</v>
      </c>
      <c r="AW265" s="12" t="s">
        <v>41</v>
      </c>
      <c r="AX265" s="12" t="s">
        <v>80</v>
      </c>
      <c r="AY265" s="243" t="s">
        <v>198</v>
      </c>
    </row>
    <row r="266" s="12" customFormat="1">
      <c r="B266" s="233"/>
      <c r="C266" s="234"/>
      <c r="D266" s="230" t="s">
        <v>209</v>
      </c>
      <c r="E266" s="235" t="s">
        <v>39</v>
      </c>
      <c r="F266" s="236" t="s">
        <v>416</v>
      </c>
      <c r="G266" s="234"/>
      <c r="H266" s="237">
        <v>46.799999999999997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209</v>
      </c>
      <c r="AU266" s="243" t="s">
        <v>89</v>
      </c>
      <c r="AV266" s="12" t="s">
        <v>89</v>
      </c>
      <c r="AW266" s="12" t="s">
        <v>41</v>
      </c>
      <c r="AX266" s="12" t="s">
        <v>80</v>
      </c>
      <c r="AY266" s="243" t="s">
        <v>198</v>
      </c>
    </row>
    <row r="267" s="12" customFormat="1">
      <c r="B267" s="233"/>
      <c r="C267" s="234"/>
      <c r="D267" s="230" t="s">
        <v>209</v>
      </c>
      <c r="E267" s="235" t="s">
        <v>39</v>
      </c>
      <c r="F267" s="236" t="s">
        <v>417</v>
      </c>
      <c r="G267" s="234"/>
      <c r="H267" s="237">
        <v>39.780000000000001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209</v>
      </c>
      <c r="AU267" s="243" t="s">
        <v>89</v>
      </c>
      <c r="AV267" s="12" t="s">
        <v>89</v>
      </c>
      <c r="AW267" s="12" t="s">
        <v>41</v>
      </c>
      <c r="AX267" s="12" t="s">
        <v>80</v>
      </c>
      <c r="AY267" s="243" t="s">
        <v>198</v>
      </c>
    </row>
    <row r="268" s="12" customFormat="1">
      <c r="B268" s="233"/>
      <c r="C268" s="234"/>
      <c r="D268" s="230" t="s">
        <v>209</v>
      </c>
      <c r="E268" s="235" t="s">
        <v>39</v>
      </c>
      <c r="F268" s="236" t="s">
        <v>418</v>
      </c>
      <c r="G268" s="234"/>
      <c r="H268" s="237">
        <v>79.299999999999997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209</v>
      </c>
      <c r="AU268" s="243" t="s">
        <v>89</v>
      </c>
      <c r="AV268" s="12" t="s">
        <v>89</v>
      </c>
      <c r="AW268" s="12" t="s">
        <v>41</v>
      </c>
      <c r="AX268" s="12" t="s">
        <v>80</v>
      </c>
      <c r="AY268" s="243" t="s">
        <v>198</v>
      </c>
    </row>
    <row r="269" s="13" customFormat="1">
      <c r="B269" s="244"/>
      <c r="C269" s="245"/>
      <c r="D269" s="230" t="s">
        <v>209</v>
      </c>
      <c r="E269" s="246" t="s">
        <v>121</v>
      </c>
      <c r="F269" s="247" t="s">
        <v>211</v>
      </c>
      <c r="G269" s="245"/>
      <c r="H269" s="248">
        <v>284.18000000000001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209</v>
      </c>
      <c r="AU269" s="254" t="s">
        <v>89</v>
      </c>
      <c r="AV269" s="13" t="s">
        <v>205</v>
      </c>
      <c r="AW269" s="13" t="s">
        <v>41</v>
      </c>
      <c r="AX269" s="13" t="s">
        <v>87</v>
      </c>
      <c r="AY269" s="254" t="s">
        <v>198</v>
      </c>
    </row>
    <row r="270" s="1" customFormat="1" ht="22.5" customHeight="1">
      <c r="B270" s="40"/>
      <c r="C270" s="218" t="s">
        <v>419</v>
      </c>
      <c r="D270" s="218" t="s">
        <v>201</v>
      </c>
      <c r="E270" s="219" t="s">
        <v>420</v>
      </c>
      <c r="F270" s="220" t="s">
        <v>421</v>
      </c>
      <c r="G270" s="221" t="s">
        <v>136</v>
      </c>
      <c r="H270" s="222">
        <v>148</v>
      </c>
      <c r="I270" s="223"/>
      <c r="J270" s="224">
        <f>ROUND(I270*H270,2)</f>
        <v>0</v>
      </c>
      <c r="K270" s="220" t="s">
        <v>204</v>
      </c>
      <c r="L270" s="45"/>
      <c r="M270" s="225" t="s">
        <v>39</v>
      </c>
      <c r="N270" s="226" t="s">
        <v>53</v>
      </c>
      <c r="O270" s="8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AR270" s="18" t="s">
        <v>205</v>
      </c>
      <c r="AT270" s="18" t="s">
        <v>201</v>
      </c>
      <c r="AU270" s="18" t="s">
        <v>89</v>
      </c>
      <c r="AY270" s="18" t="s">
        <v>198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8" t="s">
        <v>205</v>
      </c>
      <c r="BK270" s="229">
        <f>ROUND(I270*H270,2)</f>
        <v>0</v>
      </c>
      <c r="BL270" s="18" t="s">
        <v>205</v>
      </c>
      <c r="BM270" s="18" t="s">
        <v>422</v>
      </c>
    </row>
    <row r="271" s="1" customFormat="1">
      <c r="B271" s="40"/>
      <c r="C271" s="41"/>
      <c r="D271" s="230" t="s">
        <v>207</v>
      </c>
      <c r="E271" s="41"/>
      <c r="F271" s="231" t="s">
        <v>423</v>
      </c>
      <c r="G271" s="41"/>
      <c r="H271" s="41"/>
      <c r="I271" s="145"/>
      <c r="J271" s="41"/>
      <c r="K271" s="41"/>
      <c r="L271" s="45"/>
      <c r="M271" s="232"/>
      <c r="N271" s="81"/>
      <c r="O271" s="81"/>
      <c r="P271" s="81"/>
      <c r="Q271" s="81"/>
      <c r="R271" s="81"/>
      <c r="S271" s="81"/>
      <c r="T271" s="82"/>
      <c r="AT271" s="18" t="s">
        <v>207</v>
      </c>
      <c r="AU271" s="18" t="s">
        <v>89</v>
      </c>
    </row>
    <row r="272" s="12" customFormat="1">
      <c r="B272" s="233"/>
      <c r="C272" s="234"/>
      <c r="D272" s="230" t="s">
        <v>209</v>
      </c>
      <c r="E272" s="235" t="s">
        <v>139</v>
      </c>
      <c r="F272" s="236" t="s">
        <v>424</v>
      </c>
      <c r="G272" s="234"/>
      <c r="H272" s="237">
        <v>148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209</v>
      </c>
      <c r="AU272" s="243" t="s">
        <v>89</v>
      </c>
      <c r="AV272" s="12" t="s">
        <v>89</v>
      </c>
      <c r="AW272" s="12" t="s">
        <v>41</v>
      </c>
      <c r="AX272" s="12" t="s">
        <v>80</v>
      </c>
      <c r="AY272" s="243" t="s">
        <v>198</v>
      </c>
    </row>
    <row r="273" s="13" customFormat="1">
      <c r="B273" s="244"/>
      <c r="C273" s="245"/>
      <c r="D273" s="230" t="s">
        <v>209</v>
      </c>
      <c r="E273" s="246" t="s">
        <v>39</v>
      </c>
      <c r="F273" s="247" t="s">
        <v>211</v>
      </c>
      <c r="G273" s="245"/>
      <c r="H273" s="248">
        <v>148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209</v>
      </c>
      <c r="AU273" s="254" t="s">
        <v>89</v>
      </c>
      <c r="AV273" s="13" t="s">
        <v>205</v>
      </c>
      <c r="AW273" s="13" t="s">
        <v>41</v>
      </c>
      <c r="AX273" s="13" t="s">
        <v>87</v>
      </c>
      <c r="AY273" s="254" t="s">
        <v>198</v>
      </c>
    </row>
    <row r="274" s="1" customFormat="1" ht="22.5" customHeight="1">
      <c r="B274" s="40"/>
      <c r="C274" s="218" t="s">
        <v>425</v>
      </c>
      <c r="D274" s="218" t="s">
        <v>201</v>
      </c>
      <c r="E274" s="219" t="s">
        <v>426</v>
      </c>
      <c r="F274" s="220" t="s">
        <v>427</v>
      </c>
      <c r="G274" s="221" t="s">
        <v>145</v>
      </c>
      <c r="H274" s="222">
        <v>148</v>
      </c>
      <c r="I274" s="223"/>
      <c r="J274" s="224">
        <f>ROUND(I274*H274,2)</f>
        <v>0</v>
      </c>
      <c r="K274" s="220" t="s">
        <v>204</v>
      </c>
      <c r="L274" s="45"/>
      <c r="M274" s="225" t="s">
        <v>39</v>
      </c>
      <c r="N274" s="226" t="s">
        <v>53</v>
      </c>
      <c r="O274" s="8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AR274" s="18" t="s">
        <v>205</v>
      </c>
      <c r="AT274" s="18" t="s">
        <v>201</v>
      </c>
      <c r="AU274" s="18" t="s">
        <v>89</v>
      </c>
      <c r="AY274" s="18" t="s">
        <v>198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8" t="s">
        <v>205</v>
      </c>
      <c r="BK274" s="229">
        <f>ROUND(I274*H274,2)</f>
        <v>0</v>
      </c>
      <c r="BL274" s="18" t="s">
        <v>205</v>
      </c>
      <c r="BM274" s="18" t="s">
        <v>428</v>
      </c>
    </row>
    <row r="275" s="1" customFormat="1">
      <c r="B275" s="40"/>
      <c r="C275" s="41"/>
      <c r="D275" s="230" t="s">
        <v>207</v>
      </c>
      <c r="E275" s="41"/>
      <c r="F275" s="231" t="s">
        <v>429</v>
      </c>
      <c r="G275" s="41"/>
      <c r="H275" s="41"/>
      <c r="I275" s="145"/>
      <c r="J275" s="41"/>
      <c r="K275" s="41"/>
      <c r="L275" s="45"/>
      <c r="M275" s="232"/>
      <c r="N275" s="81"/>
      <c r="O275" s="81"/>
      <c r="P275" s="81"/>
      <c r="Q275" s="81"/>
      <c r="R275" s="81"/>
      <c r="S275" s="81"/>
      <c r="T275" s="82"/>
      <c r="AT275" s="18" t="s">
        <v>207</v>
      </c>
      <c r="AU275" s="18" t="s">
        <v>89</v>
      </c>
    </row>
    <row r="276" s="12" customFormat="1">
      <c r="B276" s="233"/>
      <c r="C276" s="234"/>
      <c r="D276" s="230" t="s">
        <v>209</v>
      </c>
      <c r="E276" s="235" t="s">
        <v>39</v>
      </c>
      <c r="F276" s="236" t="s">
        <v>139</v>
      </c>
      <c r="G276" s="234"/>
      <c r="H276" s="237">
        <v>148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209</v>
      </c>
      <c r="AU276" s="243" t="s">
        <v>89</v>
      </c>
      <c r="AV276" s="12" t="s">
        <v>89</v>
      </c>
      <c r="AW276" s="12" t="s">
        <v>41</v>
      </c>
      <c r="AX276" s="12" t="s">
        <v>80</v>
      </c>
      <c r="AY276" s="243" t="s">
        <v>198</v>
      </c>
    </row>
    <row r="277" s="13" customFormat="1">
      <c r="B277" s="244"/>
      <c r="C277" s="245"/>
      <c r="D277" s="230" t="s">
        <v>209</v>
      </c>
      <c r="E277" s="246" t="s">
        <v>39</v>
      </c>
      <c r="F277" s="247" t="s">
        <v>211</v>
      </c>
      <c r="G277" s="245"/>
      <c r="H277" s="248">
        <v>148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AT277" s="254" t="s">
        <v>209</v>
      </c>
      <c r="AU277" s="254" t="s">
        <v>89</v>
      </c>
      <c r="AV277" s="13" t="s">
        <v>205</v>
      </c>
      <c r="AW277" s="13" t="s">
        <v>41</v>
      </c>
      <c r="AX277" s="13" t="s">
        <v>87</v>
      </c>
      <c r="AY277" s="254" t="s">
        <v>198</v>
      </c>
    </row>
    <row r="278" s="1" customFormat="1" ht="22.5" customHeight="1">
      <c r="B278" s="40"/>
      <c r="C278" s="218" t="s">
        <v>149</v>
      </c>
      <c r="D278" s="218" t="s">
        <v>201</v>
      </c>
      <c r="E278" s="219" t="s">
        <v>430</v>
      </c>
      <c r="F278" s="220" t="s">
        <v>431</v>
      </c>
      <c r="G278" s="221" t="s">
        <v>112</v>
      </c>
      <c r="H278" s="222">
        <v>783.25</v>
      </c>
      <c r="I278" s="223"/>
      <c r="J278" s="224">
        <f>ROUND(I278*H278,2)</f>
        <v>0</v>
      </c>
      <c r="K278" s="220" t="s">
        <v>204</v>
      </c>
      <c r="L278" s="45"/>
      <c r="M278" s="225" t="s">
        <v>39</v>
      </c>
      <c r="N278" s="226" t="s">
        <v>53</v>
      </c>
      <c r="O278" s="8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AR278" s="18" t="s">
        <v>205</v>
      </c>
      <c r="AT278" s="18" t="s">
        <v>201</v>
      </c>
      <c r="AU278" s="18" t="s">
        <v>89</v>
      </c>
      <c r="AY278" s="18" t="s">
        <v>198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8" t="s">
        <v>205</v>
      </c>
      <c r="BK278" s="229">
        <f>ROUND(I278*H278,2)</f>
        <v>0</v>
      </c>
      <c r="BL278" s="18" t="s">
        <v>205</v>
      </c>
      <c r="BM278" s="18" t="s">
        <v>432</v>
      </c>
    </row>
    <row r="279" s="1" customFormat="1">
      <c r="B279" s="40"/>
      <c r="C279" s="41"/>
      <c r="D279" s="230" t="s">
        <v>207</v>
      </c>
      <c r="E279" s="41"/>
      <c r="F279" s="231" t="s">
        <v>433</v>
      </c>
      <c r="G279" s="41"/>
      <c r="H279" s="41"/>
      <c r="I279" s="145"/>
      <c r="J279" s="41"/>
      <c r="K279" s="41"/>
      <c r="L279" s="45"/>
      <c r="M279" s="232"/>
      <c r="N279" s="81"/>
      <c r="O279" s="81"/>
      <c r="P279" s="81"/>
      <c r="Q279" s="81"/>
      <c r="R279" s="81"/>
      <c r="S279" s="81"/>
      <c r="T279" s="82"/>
      <c r="AT279" s="18" t="s">
        <v>207</v>
      </c>
      <c r="AU279" s="18" t="s">
        <v>89</v>
      </c>
    </row>
    <row r="280" s="14" customFormat="1">
      <c r="B280" s="255"/>
      <c r="C280" s="256"/>
      <c r="D280" s="230" t="s">
        <v>209</v>
      </c>
      <c r="E280" s="257" t="s">
        <v>39</v>
      </c>
      <c r="F280" s="258" t="s">
        <v>434</v>
      </c>
      <c r="G280" s="256"/>
      <c r="H280" s="257" t="s">
        <v>39</v>
      </c>
      <c r="I280" s="259"/>
      <c r="J280" s="256"/>
      <c r="K280" s="256"/>
      <c r="L280" s="260"/>
      <c r="M280" s="261"/>
      <c r="N280" s="262"/>
      <c r="O280" s="262"/>
      <c r="P280" s="262"/>
      <c r="Q280" s="262"/>
      <c r="R280" s="262"/>
      <c r="S280" s="262"/>
      <c r="T280" s="263"/>
      <c r="AT280" s="264" t="s">
        <v>209</v>
      </c>
      <c r="AU280" s="264" t="s">
        <v>89</v>
      </c>
      <c r="AV280" s="14" t="s">
        <v>87</v>
      </c>
      <c r="AW280" s="14" t="s">
        <v>41</v>
      </c>
      <c r="AX280" s="14" t="s">
        <v>80</v>
      </c>
      <c r="AY280" s="264" t="s">
        <v>198</v>
      </c>
    </row>
    <row r="281" s="12" customFormat="1">
      <c r="B281" s="233"/>
      <c r="C281" s="234"/>
      <c r="D281" s="230" t="s">
        <v>209</v>
      </c>
      <c r="E281" s="235" t="s">
        <v>39</v>
      </c>
      <c r="F281" s="236" t="s">
        <v>435</v>
      </c>
      <c r="G281" s="234"/>
      <c r="H281" s="237">
        <v>273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209</v>
      </c>
      <c r="AU281" s="243" t="s">
        <v>89</v>
      </c>
      <c r="AV281" s="12" t="s">
        <v>89</v>
      </c>
      <c r="AW281" s="12" t="s">
        <v>41</v>
      </c>
      <c r="AX281" s="12" t="s">
        <v>80</v>
      </c>
      <c r="AY281" s="243" t="s">
        <v>198</v>
      </c>
    </row>
    <row r="282" s="12" customFormat="1">
      <c r="B282" s="233"/>
      <c r="C282" s="234"/>
      <c r="D282" s="230" t="s">
        <v>209</v>
      </c>
      <c r="E282" s="235" t="s">
        <v>39</v>
      </c>
      <c r="F282" s="236" t="s">
        <v>436</v>
      </c>
      <c r="G282" s="234"/>
      <c r="H282" s="237">
        <v>185.25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AT282" s="243" t="s">
        <v>209</v>
      </c>
      <c r="AU282" s="243" t="s">
        <v>89</v>
      </c>
      <c r="AV282" s="12" t="s">
        <v>89</v>
      </c>
      <c r="AW282" s="12" t="s">
        <v>41</v>
      </c>
      <c r="AX282" s="12" t="s">
        <v>80</v>
      </c>
      <c r="AY282" s="243" t="s">
        <v>198</v>
      </c>
    </row>
    <row r="283" s="12" customFormat="1">
      <c r="B283" s="233"/>
      <c r="C283" s="234"/>
      <c r="D283" s="230" t="s">
        <v>209</v>
      </c>
      <c r="E283" s="235" t="s">
        <v>39</v>
      </c>
      <c r="F283" s="236" t="s">
        <v>437</v>
      </c>
      <c r="G283" s="234"/>
      <c r="H283" s="237">
        <v>325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209</v>
      </c>
      <c r="AU283" s="243" t="s">
        <v>89</v>
      </c>
      <c r="AV283" s="12" t="s">
        <v>89</v>
      </c>
      <c r="AW283" s="12" t="s">
        <v>41</v>
      </c>
      <c r="AX283" s="12" t="s">
        <v>80</v>
      </c>
      <c r="AY283" s="243" t="s">
        <v>198</v>
      </c>
    </row>
    <row r="284" s="13" customFormat="1">
      <c r="B284" s="244"/>
      <c r="C284" s="245"/>
      <c r="D284" s="230" t="s">
        <v>209</v>
      </c>
      <c r="E284" s="246" t="s">
        <v>438</v>
      </c>
      <c r="F284" s="247" t="s">
        <v>211</v>
      </c>
      <c r="G284" s="245"/>
      <c r="H284" s="248">
        <v>783.25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AT284" s="254" t="s">
        <v>209</v>
      </c>
      <c r="AU284" s="254" t="s">
        <v>89</v>
      </c>
      <c r="AV284" s="13" t="s">
        <v>205</v>
      </c>
      <c r="AW284" s="13" t="s">
        <v>41</v>
      </c>
      <c r="AX284" s="13" t="s">
        <v>87</v>
      </c>
      <c r="AY284" s="254" t="s">
        <v>198</v>
      </c>
    </row>
    <row r="285" s="1" customFormat="1" ht="22.5" customHeight="1">
      <c r="B285" s="40"/>
      <c r="C285" s="276" t="s">
        <v>439</v>
      </c>
      <c r="D285" s="276" t="s">
        <v>440</v>
      </c>
      <c r="E285" s="277" t="s">
        <v>441</v>
      </c>
      <c r="F285" s="278" t="s">
        <v>442</v>
      </c>
      <c r="G285" s="279" t="s">
        <v>159</v>
      </c>
      <c r="H285" s="280">
        <v>4.3200000000000003</v>
      </c>
      <c r="I285" s="281"/>
      <c r="J285" s="282">
        <f>ROUND(I285*H285,2)</f>
        <v>0</v>
      </c>
      <c r="K285" s="278" t="s">
        <v>443</v>
      </c>
      <c r="L285" s="283"/>
      <c r="M285" s="284" t="s">
        <v>39</v>
      </c>
      <c r="N285" s="285" t="s">
        <v>53</v>
      </c>
      <c r="O285" s="81"/>
      <c r="P285" s="227">
        <f>O285*H285</f>
        <v>0</v>
      </c>
      <c r="Q285" s="227">
        <v>1</v>
      </c>
      <c r="R285" s="227">
        <f>Q285*H285</f>
        <v>4.3200000000000003</v>
      </c>
      <c r="S285" s="227">
        <v>0</v>
      </c>
      <c r="T285" s="228">
        <f>S285*H285</f>
        <v>0</v>
      </c>
      <c r="AR285" s="18" t="s">
        <v>260</v>
      </c>
      <c r="AT285" s="18" t="s">
        <v>440</v>
      </c>
      <c r="AU285" s="18" t="s">
        <v>89</v>
      </c>
      <c r="AY285" s="18" t="s">
        <v>198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8" t="s">
        <v>205</v>
      </c>
      <c r="BK285" s="229">
        <f>ROUND(I285*H285,2)</f>
        <v>0</v>
      </c>
      <c r="BL285" s="18" t="s">
        <v>205</v>
      </c>
      <c r="BM285" s="18" t="s">
        <v>444</v>
      </c>
    </row>
    <row r="286" s="12" customFormat="1">
      <c r="B286" s="233"/>
      <c r="C286" s="234"/>
      <c r="D286" s="230" t="s">
        <v>209</v>
      </c>
      <c r="E286" s="235" t="s">
        <v>39</v>
      </c>
      <c r="F286" s="236" t="s">
        <v>445</v>
      </c>
      <c r="G286" s="234"/>
      <c r="H286" s="237">
        <v>4.3200000000000003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209</v>
      </c>
      <c r="AU286" s="243" t="s">
        <v>89</v>
      </c>
      <c r="AV286" s="12" t="s">
        <v>89</v>
      </c>
      <c r="AW286" s="12" t="s">
        <v>41</v>
      </c>
      <c r="AX286" s="12" t="s">
        <v>80</v>
      </c>
      <c r="AY286" s="243" t="s">
        <v>198</v>
      </c>
    </row>
    <row r="287" s="13" customFormat="1">
      <c r="B287" s="244"/>
      <c r="C287" s="245"/>
      <c r="D287" s="230" t="s">
        <v>209</v>
      </c>
      <c r="E287" s="246" t="s">
        <v>173</v>
      </c>
      <c r="F287" s="247" t="s">
        <v>211</v>
      </c>
      <c r="G287" s="245"/>
      <c r="H287" s="248">
        <v>4.3200000000000003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AT287" s="254" t="s">
        <v>209</v>
      </c>
      <c r="AU287" s="254" t="s">
        <v>89</v>
      </c>
      <c r="AV287" s="13" t="s">
        <v>205</v>
      </c>
      <c r="AW287" s="13" t="s">
        <v>41</v>
      </c>
      <c r="AX287" s="13" t="s">
        <v>87</v>
      </c>
      <c r="AY287" s="254" t="s">
        <v>198</v>
      </c>
    </row>
    <row r="288" s="1" customFormat="1" ht="22.5" customHeight="1">
      <c r="B288" s="40"/>
      <c r="C288" s="276" t="s">
        <v>446</v>
      </c>
      <c r="D288" s="276" t="s">
        <v>440</v>
      </c>
      <c r="E288" s="277" t="s">
        <v>447</v>
      </c>
      <c r="F288" s="278" t="s">
        <v>448</v>
      </c>
      <c r="G288" s="279" t="s">
        <v>159</v>
      </c>
      <c r="H288" s="280">
        <v>2.1600000000000001</v>
      </c>
      <c r="I288" s="281"/>
      <c r="J288" s="282">
        <f>ROUND(I288*H288,2)</f>
        <v>0</v>
      </c>
      <c r="K288" s="278" t="s">
        <v>443</v>
      </c>
      <c r="L288" s="283"/>
      <c r="M288" s="284" t="s">
        <v>39</v>
      </c>
      <c r="N288" s="285" t="s">
        <v>53</v>
      </c>
      <c r="O288" s="81"/>
      <c r="P288" s="227">
        <f>O288*H288</f>
        <v>0</v>
      </c>
      <c r="Q288" s="227">
        <v>1</v>
      </c>
      <c r="R288" s="227">
        <f>Q288*H288</f>
        <v>2.1600000000000001</v>
      </c>
      <c r="S288" s="227">
        <v>0</v>
      </c>
      <c r="T288" s="228">
        <f>S288*H288</f>
        <v>0</v>
      </c>
      <c r="AR288" s="18" t="s">
        <v>260</v>
      </c>
      <c r="AT288" s="18" t="s">
        <v>440</v>
      </c>
      <c r="AU288" s="18" t="s">
        <v>89</v>
      </c>
      <c r="AY288" s="18" t="s">
        <v>198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8" t="s">
        <v>205</v>
      </c>
      <c r="BK288" s="229">
        <f>ROUND(I288*H288,2)</f>
        <v>0</v>
      </c>
      <c r="BL288" s="18" t="s">
        <v>205</v>
      </c>
      <c r="BM288" s="18" t="s">
        <v>449</v>
      </c>
    </row>
    <row r="289" s="12" customFormat="1">
      <c r="B289" s="233"/>
      <c r="C289" s="234"/>
      <c r="D289" s="230" t="s">
        <v>209</v>
      </c>
      <c r="E289" s="235" t="s">
        <v>170</v>
      </c>
      <c r="F289" s="236" t="s">
        <v>450</v>
      </c>
      <c r="G289" s="234"/>
      <c r="H289" s="237">
        <v>2.1600000000000001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209</v>
      </c>
      <c r="AU289" s="243" t="s">
        <v>89</v>
      </c>
      <c r="AV289" s="12" t="s">
        <v>89</v>
      </c>
      <c r="AW289" s="12" t="s">
        <v>41</v>
      </c>
      <c r="AX289" s="12" t="s">
        <v>80</v>
      </c>
      <c r="AY289" s="243" t="s">
        <v>198</v>
      </c>
    </row>
    <row r="290" s="13" customFormat="1">
      <c r="B290" s="244"/>
      <c r="C290" s="245"/>
      <c r="D290" s="230" t="s">
        <v>209</v>
      </c>
      <c r="E290" s="246" t="s">
        <v>39</v>
      </c>
      <c r="F290" s="247" t="s">
        <v>211</v>
      </c>
      <c r="G290" s="245"/>
      <c r="H290" s="248">
        <v>2.1600000000000001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AT290" s="254" t="s">
        <v>209</v>
      </c>
      <c r="AU290" s="254" t="s">
        <v>89</v>
      </c>
      <c r="AV290" s="13" t="s">
        <v>205</v>
      </c>
      <c r="AW290" s="13" t="s">
        <v>41</v>
      </c>
      <c r="AX290" s="13" t="s">
        <v>87</v>
      </c>
      <c r="AY290" s="254" t="s">
        <v>198</v>
      </c>
    </row>
    <row r="291" s="11" customFormat="1" ht="25.92" customHeight="1">
      <c r="B291" s="202"/>
      <c r="C291" s="203"/>
      <c r="D291" s="204" t="s">
        <v>79</v>
      </c>
      <c r="E291" s="205" t="s">
        <v>451</v>
      </c>
      <c r="F291" s="205" t="s">
        <v>452</v>
      </c>
      <c r="G291" s="203"/>
      <c r="H291" s="203"/>
      <c r="I291" s="206"/>
      <c r="J291" s="207">
        <f>BK291</f>
        <v>0</v>
      </c>
      <c r="K291" s="203"/>
      <c r="L291" s="208"/>
      <c r="M291" s="209"/>
      <c r="N291" s="210"/>
      <c r="O291" s="210"/>
      <c r="P291" s="211">
        <f>SUM(P292:P370)</f>
        <v>0</v>
      </c>
      <c r="Q291" s="210"/>
      <c r="R291" s="211">
        <f>SUM(R292:R370)</f>
        <v>2054.0136000000002</v>
      </c>
      <c r="S291" s="210"/>
      <c r="T291" s="212">
        <f>SUM(T292:T370)</f>
        <v>0</v>
      </c>
      <c r="AR291" s="213" t="s">
        <v>205</v>
      </c>
      <c r="AT291" s="214" t="s">
        <v>79</v>
      </c>
      <c r="AU291" s="214" t="s">
        <v>80</v>
      </c>
      <c r="AY291" s="213" t="s">
        <v>198</v>
      </c>
      <c r="BK291" s="215">
        <f>SUM(BK292:BK370)</f>
        <v>0</v>
      </c>
    </row>
    <row r="292" s="1" customFormat="1" ht="78.75" customHeight="1">
      <c r="B292" s="40"/>
      <c r="C292" s="218" t="s">
        <v>453</v>
      </c>
      <c r="D292" s="218" t="s">
        <v>201</v>
      </c>
      <c r="E292" s="219" t="s">
        <v>454</v>
      </c>
      <c r="F292" s="220" t="s">
        <v>455</v>
      </c>
      <c r="G292" s="221" t="s">
        <v>136</v>
      </c>
      <c r="H292" s="222">
        <v>1</v>
      </c>
      <c r="I292" s="223"/>
      <c r="J292" s="224">
        <f>ROUND(I292*H292,2)</f>
        <v>0</v>
      </c>
      <c r="K292" s="220" t="s">
        <v>204</v>
      </c>
      <c r="L292" s="45"/>
      <c r="M292" s="225" t="s">
        <v>39</v>
      </c>
      <c r="N292" s="226" t="s">
        <v>53</v>
      </c>
      <c r="O292" s="8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AR292" s="18" t="s">
        <v>456</v>
      </c>
      <c r="AT292" s="18" t="s">
        <v>201</v>
      </c>
      <c r="AU292" s="18" t="s">
        <v>87</v>
      </c>
      <c r="AY292" s="18" t="s">
        <v>198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8" t="s">
        <v>205</v>
      </c>
      <c r="BK292" s="229">
        <f>ROUND(I292*H292,2)</f>
        <v>0</v>
      </c>
      <c r="BL292" s="18" t="s">
        <v>456</v>
      </c>
      <c r="BM292" s="18" t="s">
        <v>457</v>
      </c>
    </row>
    <row r="293" s="1" customFormat="1">
      <c r="B293" s="40"/>
      <c r="C293" s="41"/>
      <c r="D293" s="230" t="s">
        <v>207</v>
      </c>
      <c r="E293" s="41"/>
      <c r="F293" s="231" t="s">
        <v>458</v>
      </c>
      <c r="G293" s="41"/>
      <c r="H293" s="41"/>
      <c r="I293" s="145"/>
      <c r="J293" s="41"/>
      <c r="K293" s="41"/>
      <c r="L293" s="45"/>
      <c r="M293" s="232"/>
      <c r="N293" s="81"/>
      <c r="O293" s="81"/>
      <c r="P293" s="81"/>
      <c r="Q293" s="81"/>
      <c r="R293" s="81"/>
      <c r="S293" s="81"/>
      <c r="T293" s="82"/>
      <c r="AT293" s="18" t="s">
        <v>207</v>
      </c>
      <c r="AU293" s="18" t="s">
        <v>87</v>
      </c>
    </row>
    <row r="294" s="12" customFormat="1">
      <c r="B294" s="233"/>
      <c r="C294" s="234"/>
      <c r="D294" s="230" t="s">
        <v>209</v>
      </c>
      <c r="E294" s="235" t="s">
        <v>39</v>
      </c>
      <c r="F294" s="236" t="s">
        <v>459</v>
      </c>
      <c r="G294" s="234"/>
      <c r="H294" s="237">
        <v>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209</v>
      </c>
      <c r="AU294" s="243" t="s">
        <v>87</v>
      </c>
      <c r="AV294" s="12" t="s">
        <v>89</v>
      </c>
      <c r="AW294" s="12" t="s">
        <v>41</v>
      </c>
      <c r="AX294" s="12" t="s">
        <v>80</v>
      </c>
      <c r="AY294" s="243" t="s">
        <v>198</v>
      </c>
    </row>
    <row r="295" s="13" customFormat="1">
      <c r="B295" s="244"/>
      <c r="C295" s="245"/>
      <c r="D295" s="230" t="s">
        <v>209</v>
      </c>
      <c r="E295" s="246" t="s">
        <v>39</v>
      </c>
      <c r="F295" s="247" t="s">
        <v>211</v>
      </c>
      <c r="G295" s="245"/>
      <c r="H295" s="248">
        <v>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AT295" s="254" t="s">
        <v>209</v>
      </c>
      <c r="AU295" s="254" t="s">
        <v>87</v>
      </c>
      <c r="AV295" s="13" t="s">
        <v>205</v>
      </c>
      <c r="AW295" s="13" t="s">
        <v>41</v>
      </c>
      <c r="AX295" s="13" t="s">
        <v>87</v>
      </c>
      <c r="AY295" s="254" t="s">
        <v>198</v>
      </c>
    </row>
    <row r="296" s="1" customFormat="1" ht="78.75" customHeight="1">
      <c r="B296" s="40"/>
      <c r="C296" s="218" t="s">
        <v>460</v>
      </c>
      <c r="D296" s="218" t="s">
        <v>201</v>
      </c>
      <c r="E296" s="219" t="s">
        <v>461</v>
      </c>
      <c r="F296" s="220" t="s">
        <v>462</v>
      </c>
      <c r="G296" s="221" t="s">
        <v>159</v>
      </c>
      <c r="H296" s="222">
        <v>4588.7150000000001</v>
      </c>
      <c r="I296" s="223"/>
      <c r="J296" s="224">
        <f>ROUND(I296*H296,2)</f>
        <v>0</v>
      </c>
      <c r="K296" s="220" t="s">
        <v>204</v>
      </c>
      <c r="L296" s="45"/>
      <c r="M296" s="225" t="s">
        <v>39</v>
      </c>
      <c r="N296" s="226" t="s">
        <v>53</v>
      </c>
      <c r="O296" s="8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AR296" s="18" t="s">
        <v>456</v>
      </c>
      <c r="AT296" s="18" t="s">
        <v>201</v>
      </c>
      <c r="AU296" s="18" t="s">
        <v>87</v>
      </c>
      <c r="AY296" s="18" t="s">
        <v>198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8" t="s">
        <v>205</v>
      </c>
      <c r="BK296" s="229">
        <f>ROUND(I296*H296,2)</f>
        <v>0</v>
      </c>
      <c r="BL296" s="18" t="s">
        <v>456</v>
      </c>
      <c r="BM296" s="18" t="s">
        <v>463</v>
      </c>
    </row>
    <row r="297" s="1" customFormat="1">
      <c r="B297" s="40"/>
      <c r="C297" s="41"/>
      <c r="D297" s="230" t="s">
        <v>207</v>
      </c>
      <c r="E297" s="41"/>
      <c r="F297" s="231" t="s">
        <v>458</v>
      </c>
      <c r="G297" s="41"/>
      <c r="H297" s="41"/>
      <c r="I297" s="145"/>
      <c r="J297" s="41"/>
      <c r="K297" s="41"/>
      <c r="L297" s="45"/>
      <c r="M297" s="232"/>
      <c r="N297" s="81"/>
      <c r="O297" s="81"/>
      <c r="P297" s="81"/>
      <c r="Q297" s="81"/>
      <c r="R297" s="81"/>
      <c r="S297" s="81"/>
      <c r="T297" s="82"/>
      <c r="AT297" s="18" t="s">
        <v>207</v>
      </c>
      <c r="AU297" s="18" t="s">
        <v>87</v>
      </c>
    </row>
    <row r="298" s="12" customFormat="1">
      <c r="B298" s="233"/>
      <c r="C298" s="234"/>
      <c r="D298" s="230" t="s">
        <v>209</v>
      </c>
      <c r="E298" s="235" t="s">
        <v>39</v>
      </c>
      <c r="F298" s="236" t="s">
        <v>464</v>
      </c>
      <c r="G298" s="234"/>
      <c r="H298" s="237">
        <v>2401.1210000000001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209</v>
      </c>
      <c r="AU298" s="243" t="s">
        <v>87</v>
      </c>
      <c r="AV298" s="12" t="s">
        <v>89</v>
      </c>
      <c r="AW298" s="12" t="s">
        <v>41</v>
      </c>
      <c r="AX298" s="12" t="s">
        <v>80</v>
      </c>
      <c r="AY298" s="243" t="s">
        <v>198</v>
      </c>
    </row>
    <row r="299" s="12" customFormat="1">
      <c r="B299" s="233"/>
      <c r="C299" s="234"/>
      <c r="D299" s="230" t="s">
        <v>209</v>
      </c>
      <c r="E299" s="235" t="s">
        <v>39</v>
      </c>
      <c r="F299" s="236" t="s">
        <v>465</v>
      </c>
      <c r="G299" s="234"/>
      <c r="H299" s="237">
        <v>1409.8499999999999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AT299" s="243" t="s">
        <v>209</v>
      </c>
      <c r="AU299" s="243" t="s">
        <v>87</v>
      </c>
      <c r="AV299" s="12" t="s">
        <v>89</v>
      </c>
      <c r="AW299" s="12" t="s">
        <v>41</v>
      </c>
      <c r="AX299" s="12" t="s">
        <v>80</v>
      </c>
      <c r="AY299" s="243" t="s">
        <v>198</v>
      </c>
    </row>
    <row r="300" s="12" customFormat="1">
      <c r="B300" s="233"/>
      <c r="C300" s="234"/>
      <c r="D300" s="230" t="s">
        <v>209</v>
      </c>
      <c r="E300" s="235" t="s">
        <v>39</v>
      </c>
      <c r="F300" s="236" t="s">
        <v>466</v>
      </c>
      <c r="G300" s="234"/>
      <c r="H300" s="237">
        <v>771.26400000000001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209</v>
      </c>
      <c r="AU300" s="243" t="s">
        <v>87</v>
      </c>
      <c r="AV300" s="12" t="s">
        <v>89</v>
      </c>
      <c r="AW300" s="12" t="s">
        <v>41</v>
      </c>
      <c r="AX300" s="12" t="s">
        <v>80</v>
      </c>
      <c r="AY300" s="243" t="s">
        <v>198</v>
      </c>
    </row>
    <row r="301" s="15" customFormat="1">
      <c r="B301" s="265"/>
      <c r="C301" s="266"/>
      <c r="D301" s="230" t="s">
        <v>209</v>
      </c>
      <c r="E301" s="267" t="s">
        <v>157</v>
      </c>
      <c r="F301" s="268" t="s">
        <v>235</v>
      </c>
      <c r="G301" s="266"/>
      <c r="H301" s="269">
        <v>4582.2349999999997</v>
      </c>
      <c r="I301" s="270"/>
      <c r="J301" s="266"/>
      <c r="K301" s="266"/>
      <c r="L301" s="271"/>
      <c r="M301" s="272"/>
      <c r="N301" s="273"/>
      <c r="O301" s="273"/>
      <c r="P301" s="273"/>
      <c r="Q301" s="273"/>
      <c r="R301" s="273"/>
      <c r="S301" s="273"/>
      <c r="T301" s="274"/>
      <c r="AT301" s="275" t="s">
        <v>209</v>
      </c>
      <c r="AU301" s="275" t="s">
        <v>87</v>
      </c>
      <c r="AV301" s="15" t="s">
        <v>217</v>
      </c>
      <c r="AW301" s="15" t="s">
        <v>41</v>
      </c>
      <c r="AX301" s="15" t="s">
        <v>80</v>
      </c>
      <c r="AY301" s="275" t="s">
        <v>198</v>
      </c>
    </row>
    <row r="302" s="12" customFormat="1">
      <c r="B302" s="233"/>
      <c r="C302" s="234"/>
      <c r="D302" s="230" t="s">
        <v>209</v>
      </c>
      <c r="E302" s="235" t="s">
        <v>39</v>
      </c>
      <c r="F302" s="236" t="s">
        <v>173</v>
      </c>
      <c r="G302" s="234"/>
      <c r="H302" s="237">
        <v>4.3200000000000003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AT302" s="243" t="s">
        <v>209</v>
      </c>
      <c r="AU302" s="243" t="s">
        <v>87</v>
      </c>
      <c r="AV302" s="12" t="s">
        <v>89</v>
      </c>
      <c r="AW302" s="12" t="s">
        <v>41</v>
      </c>
      <c r="AX302" s="12" t="s">
        <v>80</v>
      </c>
      <c r="AY302" s="243" t="s">
        <v>198</v>
      </c>
    </row>
    <row r="303" s="12" customFormat="1">
      <c r="B303" s="233"/>
      <c r="C303" s="234"/>
      <c r="D303" s="230" t="s">
        <v>209</v>
      </c>
      <c r="E303" s="235" t="s">
        <v>39</v>
      </c>
      <c r="F303" s="236" t="s">
        <v>170</v>
      </c>
      <c r="G303" s="234"/>
      <c r="H303" s="237">
        <v>2.1600000000000001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209</v>
      </c>
      <c r="AU303" s="243" t="s">
        <v>87</v>
      </c>
      <c r="AV303" s="12" t="s">
        <v>89</v>
      </c>
      <c r="AW303" s="12" t="s">
        <v>41</v>
      </c>
      <c r="AX303" s="12" t="s">
        <v>80</v>
      </c>
      <c r="AY303" s="243" t="s">
        <v>198</v>
      </c>
    </row>
    <row r="304" s="15" customFormat="1">
      <c r="B304" s="265"/>
      <c r="C304" s="266"/>
      <c r="D304" s="230" t="s">
        <v>209</v>
      </c>
      <c r="E304" s="267" t="s">
        <v>39</v>
      </c>
      <c r="F304" s="268" t="s">
        <v>235</v>
      </c>
      <c r="G304" s="266"/>
      <c r="H304" s="269">
        <v>6.4800000000000004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AT304" s="275" t="s">
        <v>209</v>
      </c>
      <c r="AU304" s="275" t="s">
        <v>87</v>
      </c>
      <c r="AV304" s="15" t="s">
        <v>217</v>
      </c>
      <c r="AW304" s="15" t="s">
        <v>41</v>
      </c>
      <c r="AX304" s="15" t="s">
        <v>80</v>
      </c>
      <c r="AY304" s="275" t="s">
        <v>198</v>
      </c>
    </row>
    <row r="305" s="13" customFormat="1">
      <c r="B305" s="244"/>
      <c r="C305" s="245"/>
      <c r="D305" s="230" t="s">
        <v>209</v>
      </c>
      <c r="E305" s="246" t="s">
        <v>39</v>
      </c>
      <c r="F305" s="247" t="s">
        <v>211</v>
      </c>
      <c r="G305" s="245"/>
      <c r="H305" s="248">
        <v>4588.7149999999992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AT305" s="254" t="s">
        <v>209</v>
      </c>
      <c r="AU305" s="254" t="s">
        <v>87</v>
      </c>
      <c r="AV305" s="13" t="s">
        <v>205</v>
      </c>
      <c r="AW305" s="13" t="s">
        <v>41</v>
      </c>
      <c r="AX305" s="13" t="s">
        <v>87</v>
      </c>
      <c r="AY305" s="254" t="s">
        <v>198</v>
      </c>
    </row>
    <row r="306" s="1" customFormat="1" ht="78.75" customHeight="1">
      <c r="B306" s="40"/>
      <c r="C306" s="218" t="s">
        <v>467</v>
      </c>
      <c r="D306" s="218" t="s">
        <v>201</v>
      </c>
      <c r="E306" s="219" t="s">
        <v>468</v>
      </c>
      <c r="F306" s="220" t="s">
        <v>469</v>
      </c>
      <c r="G306" s="221" t="s">
        <v>159</v>
      </c>
      <c r="H306" s="222">
        <v>80.507999999999996</v>
      </c>
      <c r="I306" s="223"/>
      <c r="J306" s="224">
        <f>ROUND(I306*H306,2)</f>
        <v>0</v>
      </c>
      <c r="K306" s="220" t="s">
        <v>204</v>
      </c>
      <c r="L306" s="45"/>
      <c r="M306" s="225" t="s">
        <v>39</v>
      </c>
      <c r="N306" s="226" t="s">
        <v>53</v>
      </c>
      <c r="O306" s="8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AR306" s="18" t="s">
        <v>456</v>
      </c>
      <c r="AT306" s="18" t="s">
        <v>201</v>
      </c>
      <c r="AU306" s="18" t="s">
        <v>87</v>
      </c>
      <c r="AY306" s="18" t="s">
        <v>198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8" t="s">
        <v>205</v>
      </c>
      <c r="BK306" s="229">
        <f>ROUND(I306*H306,2)</f>
        <v>0</v>
      </c>
      <c r="BL306" s="18" t="s">
        <v>456</v>
      </c>
      <c r="BM306" s="18" t="s">
        <v>470</v>
      </c>
    </row>
    <row r="307" s="1" customFormat="1">
      <c r="B307" s="40"/>
      <c r="C307" s="41"/>
      <c r="D307" s="230" t="s">
        <v>207</v>
      </c>
      <c r="E307" s="41"/>
      <c r="F307" s="231" t="s">
        <v>458</v>
      </c>
      <c r="G307" s="41"/>
      <c r="H307" s="41"/>
      <c r="I307" s="145"/>
      <c r="J307" s="41"/>
      <c r="K307" s="41"/>
      <c r="L307" s="45"/>
      <c r="M307" s="232"/>
      <c r="N307" s="81"/>
      <c r="O307" s="81"/>
      <c r="P307" s="81"/>
      <c r="Q307" s="81"/>
      <c r="R307" s="81"/>
      <c r="S307" s="81"/>
      <c r="T307" s="82"/>
      <c r="AT307" s="18" t="s">
        <v>207</v>
      </c>
      <c r="AU307" s="18" t="s">
        <v>87</v>
      </c>
    </row>
    <row r="308" s="12" customFormat="1">
      <c r="B308" s="233"/>
      <c r="C308" s="234"/>
      <c r="D308" s="230" t="s">
        <v>209</v>
      </c>
      <c r="E308" s="235" t="s">
        <v>39</v>
      </c>
      <c r="F308" s="236" t="s">
        <v>471</v>
      </c>
      <c r="G308" s="234"/>
      <c r="H308" s="237">
        <v>22.847999999999999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209</v>
      </c>
      <c r="AU308" s="243" t="s">
        <v>87</v>
      </c>
      <c r="AV308" s="12" t="s">
        <v>89</v>
      </c>
      <c r="AW308" s="12" t="s">
        <v>41</v>
      </c>
      <c r="AX308" s="12" t="s">
        <v>80</v>
      </c>
      <c r="AY308" s="243" t="s">
        <v>198</v>
      </c>
    </row>
    <row r="309" s="15" customFormat="1">
      <c r="B309" s="265"/>
      <c r="C309" s="266"/>
      <c r="D309" s="230" t="s">
        <v>209</v>
      </c>
      <c r="E309" s="267" t="s">
        <v>161</v>
      </c>
      <c r="F309" s="268" t="s">
        <v>235</v>
      </c>
      <c r="G309" s="266"/>
      <c r="H309" s="269">
        <v>22.847999999999999</v>
      </c>
      <c r="I309" s="270"/>
      <c r="J309" s="266"/>
      <c r="K309" s="266"/>
      <c r="L309" s="271"/>
      <c r="M309" s="272"/>
      <c r="N309" s="273"/>
      <c r="O309" s="273"/>
      <c r="P309" s="273"/>
      <c r="Q309" s="273"/>
      <c r="R309" s="273"/>
      <c r="S309" s="273"/>
      <c r="T309" s="274"/>
      <c r="AT309" s="275" t="s">
        <v>209</v>
      </c>
      <c r="AU309" s="275" t="s">
        <v>87</v>
      </c>
      <c r="AV309" s="15" t="s">
        <v>217</v>
      </c>
      <c r="AW309" s="15" t="s">
        <v>41</v>
      </c>
      <c r="AX309" s="15" t="s">
        <v>80</v>
      </c>
      <c r="AY309" s="275" t="s">
        <v>198</v>
      </c>
    </row>
    <row r="310" s="12" customFormat="1">
      <c r="B310" s="233"/>
      <c r="C310" s="234"/>
      <c r="D310" s="230" t="s">
        <v>209</v>
      </c>
      <c r="E310" s="235" t="s">
        <v>39</v>
      </c>
      <c r="F310" s="236" t="s">
        <v>472</v>
      </c>
      <c r="G310" s="234"/>
      <c r="H310" s="237">
        <v>12.4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209</v>
      </c>
      <c r="AU310" s="243" t="s">
        <v>87</v>
      </c>
      <c r="AV310" s="12" t="s">
        <v>89</v>
      </c>
      <c r="AW310" s="12" t="s">
        <v>41</v>
      </c>
      <c r="AX310" s="12" t="s">
        <v>80</v>
      </c>
      <c r="AY310" s="243" t="s">
        <v>198</v>
      </c>
    </row>
    <row r="311" s="15" customFormat="1">
      <c r="B311" s="265"/>
      <c r="C311" s="266"/>
      <c r="D311" s="230" t="s">
        <v>209</v>
      </c>
      <c r="E311" s="267" t="s">
        <v>164</v>
      </c>
      <c r="F311" s="268" t="s">
        <v>235</v>
      </c>
      <c r="G311" s="266"/>
      <c r="H311" s="269">
        <v>12.4</v>
      </c>
      <c r="I311" s="270"/>
      <c r="J311" s="266"/>
      <c r="K311" s="266"/>
      <c r="L311" s="271"/>
      <c r="M311" s="272"/>
      <c r="N311" s="273"/>
      <c r="O311" s="273"/>
      <c r="P311" s="273"/>
      <c r="Q311" s="273"/>
      <c r="R311" s="273"/>
      <c r="S311" s="273"/>
      <c r="T311" s="274"/>
      <c r="AT311" s="275" t="s">
        <v>209</v>
      </c>
      <c r="AU311" s="275" t="s">
        <v>87</v>
      </c>
      <c r="AV311" s="15" t="s">
        <v>217</v>
      </c>
      <c r="AW311" s="15" t="s">
        <v>41</v>
      </c>
      <c r="AX311" s="15" t="s">
        <v>80</v>
      </c>
      <c r="AY311" s="275" t="s">
        <v>198</v>
      </c>
    </row>
    <row r="312" s="14" customFormat="1">
      <c r="B312" s="255"/>
      <c r="C312" s="256"/>
      <c r="D312" s="230" t="s">
        <v>209</v>
      </c>
      <c r="E312" s="257" t="s">
        <v>39</v>
      </c>
      <c r="F312" s="258" t="s">
        <v>473</v>
      </c>
      <c r="G312" s="256"/>
      <c r="H312" s="257" t="s">
        <v>39</v>
      </c>
      <c r="I312" s="259"/>
      <c r="J312" s="256"/>
      <c r="K312" s="256"/>
      <c r="L312" s="260"/>
      <c r="M312" s="261"/>
      <c r="N312" s="262"/>
      <c r="O312" s="262"/>
      <c r="P312" s="262"/>
      <c r="Q312" s="262"/>
      <c r="R312" s="262"/>
      <c r="S312" s="262"/>
      <c r="T312" s="263"/>
      <c r="AT312" s="264" t="s">
        <v>209</v>
      </c>
      <c r="AU312" s="264" t="s">
        <v>87</v>
      </c>
      <c r="AV312" s="14" t="s">
        <v>87</v>
      </c>
      <c r="AW312" s="14" t="s">
        <v>41</v>
      </c>
      <c r="AX312" s="14" t="s">
        <v>80</v>
      </c>
      <c r="AY312" s="264" t="s">
        <v>198</v>
      </c>
    </row>
    <row r="313" s="12" customFormat="1">
      <c r="B313" s="233"/>
      <c r="C313" s="234"/>
      <c r="D313" s="230" t="s">
        <v>209</v>
      </c>
      <c r="E313" s="235" t="s">
        <v>39</v>
      </c>
      <c r="F313" s="236" t="s">
        <v>474</v>
      </c>
      <c r="G313" s="234"/>
      <c r="H313" s="237">
        <v>45.259999999999998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209</v>
      </c>
      <c r="AU313" s="243" t="s">
        <v>87</v>
      </c>
      <c r="AV313" s="12" t="s">
        <v>89</v>
      </c>
      <c r="AW313" s="12" t="s">
        <v>41</v>
      </c>
      <c r="AX313" s="12" t="s">
        <v>80</v>
      </c>
      <c r="AY313" s="243" t="s">
        <v>198</v>
      </c>
    </row>
    <row r="314" s="13" customFormat="1">
      <c r="B314" s="244"/>
      <c r="C314" s="245"/>
      <c r="D314" s="230" t="s">
        <v>209</v>
      </c>
      <c r="E314" s="246" t="s">
        <v>39</v>
      </c>
      <c r="F314" s="247" t="s">
        <v>211</v>
      </c>
      <c r="G314" s="245"/>
      <c r="H314" s="248">
        <v>80.507999999999996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AT314" s="254" t="s">
        <v>209</v>
      </c>
      <c r="AU314" s="254" t="s">
        <v>87</v>
      </c>
      <c r="AV314" s="13" t="s">
        <v>205</v>
      </c>
      <c r="AW314" s="13" t="s">
        <v>41</v>
      </c>
      <c r="AX314" s="13" t="s">
        <v>87</v>
      </c>
      <c r="AY314" s="254" t="s">
        <v>198</v>
      </c>
    </row>
    <row r="315" s="1" customFormat="1" ht="78.75" customHeight="1">
      <c r="B315" s="40"/>
      <c r="C315" s="218" t="s">
        <v>475</v>
      </c>
      <c r="D315" s="218" t="s">
        <v>201</v>
      </c>
      <c r="E315" s="219" t="s">
        <v>476</v>
      </c>
      <c r="F315" s="220" t="s">
        <v>477</v>
      </c>
      <c r="G315" s="221" t="s">
        <v>159</v>
      </c>
      <c r="H315" s="222">
        <v>20.349</v>
      </c>
      <c r="I315" s="223"/>
      <c r="J315" s="224">
        <f>ROUND(I315*H315,2)</f>
        <v>0</v>
      </c>
      <c r="K315" s="220" t="s">
        <v>204</v>
      </c>
      <c r="L315" s="45"/>
      <c r="M315" s="225" t="s">
        <v>39</v>
      </c>
      <c r="N315" s="226" t="s">
        <v>53</v>
      </c>
      <c r="O315" s="8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AR315" s="18" t="s">
        <v>456</v>
      </c>
      <c r="AT315" s="18" t="s">
        <v>201</v>
      </c>
      <c r="AU315" s="18" t="s">
        <v>87</v>
      </c>
      <c r="AY315" s="18" t="s">
        <v>198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8" t="s">
        <v>205</v>
      </c>
      <c r="BK315" s="229">
        <f>ROUND(I315*H315,2)</f>
        <v>0</v>
      </c>
      <c r="BL315" s="18" t="s">
        <v>456</v>
      </c>
      <c r="BM315" s="18" t="s">
        <v>478</v>
      </c>
    </row>
    <row r="316" s="1" customFormat="1">
      <c r="B316" s="40"/>
      <c r="C316" s="41"/>
      <c r="D316" s="230" t="s">
        <v>207</v>
      </c>
      <c r="E316" s="41"/>
      <c r="F316" s="231" t="s">
        <v>458</v>
      </c>
      <c r="G316" s="41"/>
      <c r="H316" s="41"/>
      <c r="I316" s="145"/>
      <c r="J316" s="41"/>
      <c r="K316" s="41"/>
      <c r="L316" s="45"/>
      <c r="M316" s="232"/>
      <c r="N316" s="81"/>
      <c r="O316" s="81"/>
      <c r="P316" s="81"/>
      <c r="Q316" s="81"/>
      <c r="R316" s="81"/>
      <c r="S316" s="81"/>
      <c r="T316" s="82"/>
      <c r="AT316" s="18" t="s">
        <v>207</v>
      </c>
      <c r="AU316" s="18" t="s">
        <v>87</v>
      </c>
    </row>
    <row r="317" s="14" customFormat="1">
      <c r="B317" s="255"/>
      <c r="C317" s="256"/>
      <c r="D317" s="230" t="s">
        <v>209</v>
      </c>
      <c r="E317" s="257" t="s">
        <v>39</v>
      </c>
      <c r="F317" s="258" t="s">
        <v>479</v>
      </c>
      <c r="G317" s="256"/>
      <c r="H317" s="257" t="s">
        <v>39</v>
      </c>
      <c r="I317" s="259"/>
      <c r="J317" s="256"/>
      <c r="K317" s="256"/>
      <c r="L317" s="260"/>
      <c r="M317" s="261"/>
      <c r="N317" s="262"/>
      <c r="O317" s="262"/>
      <c r="P317" s="262"/>
      <c r="Q317" s="262"/>
      <c r="R317" s="262"/>
      <c r="S317" s="262"/>
      <c r="T317" s="263"/>
      <c r="AT317" s="264" t="s">
        <v>209</v>
      </c>
      <c r="AU317" s="264" t="s">
        <v>87</v>
      </c>
      <c r="AV317" s="14" t="s">
        <v>87</v>
      </c>
      <c r="AW317" s="14" t="s">
        <v>41</v>
      </c>
      <c r="AX317" s="14" t="s">
        <v>80</v>
      </c>
      <c r="AY317" s="264" t="s">
        <v>198</v>
      </c>
    </row>
    <row r="318" s="12" customFormat="1">
      <c r="B318" s="233"/>
      <c r="C318" s="234"/>
      <c r="D318" s="230" t="s">
        <v>209</v>
      </c>
      <c r="E318" s="235" t="s">
        <v>39</v>
      </c>
      <c r="F318" s="236" t="s">
        <v>480</v>
      </c>
      <c r="G318" s="234"/>
      <c r="H318" s="237">
        <v>20.349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209</v>
      </c>
      <c r="AU318" s="243" t="s">
        <v>87</v>
      </c>
      <c r="AV318" s="12" t="s">
        <v>89</v>
      </c>
      <c r="AW318" s="12" t="s">
        <v>41</v>
      </c>
      <c r="AX318" s="12" t="s">
        <v>80</v>
      </c>
      <c r="AY318" s="243" t="s">
        <v>198</v>
      </c>
    </row>
    <row r="319" s="13" customFormat="1">
      <c r="B319" s="244"/>
      <c r="C319" s="245"/>
      <c r="D319" s="230" t="s">
        <v>209</v>
      </c>
      <c r="E319" s="246" t="s">
        <v>39</v>
      </c>
      <c r="F319" s="247" t="s">
        <v>211</v>
      </c>
      <c r="G319" s="245"/>
      <c r="H319" s="248">
        <v>20.349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AT319" s="254" t="s">
        <v>209</v>
      </c>
      <c r="AU319" s="254" t="s">
        <v>87</v>
      </c>
      <c r="AV319" s="13" t="s">
        <v>205</v>
      </c>
      <c r="AW319" s="13" t="s">
        <v>41</v>
      </c>
      <c r="AX319" s="13" t="s">
        <v>87</v>
      </c>
      <c r="AY319" s="254" t="s">
        <v>198</v>
      </c>
    </row>
    <row r="320" s="1" customFormat="1" ht="33.75" customHeight="1">
      <c r="B320" s="40"/>
      <c r="C320" s="218" t="s">
        <v>481</v>
      </c>
      <c r="D320" s="218" t="s">
        <v>201</v>
      </c>
      <c r="E320" s="219" t="s">
        <v>482</v>
      </c>
      <c r="F320" s="220" t="s">
        <v>483</v>
      </c>
      <c r="G320" s="221" t="s">
        <v>159</v>
      </c>
      <c r="H320" s="222">
        <v>4588.7150000000001</v>
      </c>
      <c r="I320" s="223"/>
      <c r="J320" s="224">
        <f>ROUND(I320*H320,2)</f>
        <v>0</v>
      </c>
      <c r="K320" s="220" t="s">
        <v>204</v>
      </c>
      <c r="L320" s="45"/>
      <c r="M320" s="225" t="s">
        <v>39</v>
      </c>
      <c r="N320" s="226" t="s">
        <v>53</v>
      </c>
      <c r="O320" s="8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AR320" s="18" t="s">
        <v>456</v>
      </c>
      <c r="AT320" s="18" t="s">
        <v>201</v>
      </c>
      <c r="AU320" s="18" t="s">
        <v>87</v>
      </c>
      <c r="AY320" s="18" t="s">
        <v>198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8" t="s">
        <v>205</v>
      </c>
      <c r="BK320" s="229">
        <f>ROUND(I320*H320,2)</f>
        <v>0</v>
      </c>
      <c r="BL320" s="18" t="s">
        <v>456</v>
      </c>
      <c r="BM320" s="18" t="s">
        <v>484</v>
      </c>
    </row>
    <row r="321" s="1" customFormat="1">
      <c r="B321" s="40"/>
      <c r="C321" s="41"/>
      <c r="D321" s="230" t="s">
        <v>207</v>
      </c>
      <c r="E321" s="41"/>
      <c r="F321" s="231" t="s">
        <v>485</v>
      </c>
      <c r="G321" s="41"/>
      <c r="H321" s="41"/>
      <c r="I321" s="145"/>
      <c r="J321" s="41"/>
      <c r="K321" s="41"/>
      <c r="L321" s="45"/>
      <c r="M321" s="232"/>
      <c r="N321" s="81"/>
      <c r="O321" s="81"/>
      <c r="P321" s="81"/>
      <c r="Q321" s="81"/>
      <c r="R321" s="81"/>
      <c r="S321" s="81"/>
      <c r="T321" s="82"/>
      <c r="AT321" s="18" t="s">
        <v>207</v>
      </c>
      <c r="AU321" s="18" t="s">
        <v>87</v>
      </c>
    </row>
    <row r="322" s="12" customFormat="1">
      <c r="B322" s="233"/>
      <c r="C322" s="234"/>
      <c r="D322" s="230" t="s">
        <v>209</v>
      </c>
      <c r="E322" s="235" t="s">
        <v>39</v>
      </c>
      <c r="F322" s="236" t="s">
        <v>157</v>
      </c>
      <c r="G322" s="234"/>
      <c r="H322" s="237">
        <v>4582.2349999999997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209</v>
      </c>
      <c r="AU322" s="243" t="s">
        <v>87</v>
      </c>
      <c r="AV322" s="12" t="s">
        <v>89</v>
      </c>
      <c r="AW322" s="12" t="s">
        <v>41</v>
      </c>
      <c r="AX322" s="12" t="s">
        <v>80</v>
      </c>
      <c r="AY322" s="243" t="s">
        <v>198</v>
      </c>
    </row>
    <row r="323" s="12" customFormat="1">
      <c r="B323" s="233"/>
      <c r="C323" s="234"/>
      <c r="D323" s="230" t="s">
        <v>209</v>
      </c>
      <c r="E323" s="235" t="s">
        <v>39</v>
      </c>
      <c r="F323" s="236" t="s">
        <v>486</v>
      </c>
      <c r="G323" s="234"/>
      <c r="H323" s="237">
        <v>6.4800000000000004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209</v>
      </c>
      <c r="AU323" s="243" t="s">
        <v>87</v>
      </c>
      <c r="AV323" s="12" t="s">
        <v>89</v>
      </c>
      <c r="AW323" s="12" t="s">
        <v>41</v>
      </c>
      <c r="AX323" s="12" t="s">
        <v>80</v>
      </c>
      <c r="AY323" s="243" t="s">
        <v>198</v>
      </c>
    </row>
    <row r="324" s="13" customFormat="1">
      <c r="B324" s="244"/>
      <c r="C324" s="245"/>
      <c r="D324" s="230" t="s">
        <v>209</v>
      </c>
      <c r="E324" s="246" t="s">
        <v>39</v>
      </c>
      <c r="F324" s="247" t="s">
        <v>211</v>
      </c>
      <c r="G324" s="245"/>
      <c r="H324" s="248">
        <v>4588.7149999999992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AT324" s="254" t="s">
        <v>209</v>
      </c>
      <c r="AU324" s="254" t="s">
        <v>87</v>
      </c>
      <c r="AV324" s="13" t="s">
        <v>205</v>
      </c>
      <c r="AW324" s="13" t="s">
        <v>41</v>
      </c>
      <c r="AX324" s="13" t="s">
        <v>87</v>
      </c>
      <c r="AY324" s="254" t="s">
        <v>198</v>
      </c>
    </row>
    <row r="325" s="1" customFormat="1" ht="33.75" customHeight="1">
      <c r="B325" s="40"/>
      <c r="C325" s="218" t="s">
        <v>487</v>
      </c>
      <c r="D325" s="218" t="s">
        <v>201</v>
      </c>
      <c r="E325" s="219" t="s">
        <v>488</v>
      </c>
      <c r="F325" s="220" t="s">
        <v>489</v>
      </c>
      <c r="G325" s="221" t="s">
        <v>159</v>
      </c>
      <c r="H325" s="222">
        <v>100.857</v>
      </c>
      <c r="I325" s="223"/>
      <c r="J325" s="224">
        <f>ROUND(I325*H325,2)</f>
        <v>0</v>
      </c>
      <c r="K325" s="220" t="s">
        <v>204</v>
      </c>
      <c r="L325" s="45"/>
      <c r="M325" s="225" t="s">
        <v>39</v>
      </c>
      <c r="N325" s="226" t="s">
        <v>53</v>
      </c>
      <c r="O325" s="8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AR325" s="18" t="s">
        <v>456</v>
      </c>
      <c r="AT325" s="18" t="s">
        <v>201</v>
      </c>
      <c r="AU325" s="18" t="s">
        <v>87</v>
      </c>
      <c r="AY325" s="18" t="s">
        <v>198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8" t="s">
        <v>205</v>
      </c>
      <c r="BK325" s="229">
        <f>ROUND(I325*H325,2)</f>
        <v>0</v>
      </c>
      <c r="BL325" s="18" t="s">
        <v>456</v>
      </c>
      <c r="BM325" s="18" t="s">
        <v>490</v>
      </c>
    </row>
    <row r="326" s="1" customFormat="1">
      <c r="B326" s="40"/>
      <c r="C326" s="41"/>
      <c r="D326" s="230" t="s">
        <v>207</v>
      </c>
      <c r="E326" s="41"/>
      <c r="F326" s="231" t="s">
        <v>485</v>
      </c>
      <c r="G326" s="41"/>
      <c r="H326" s="41"/>
      <c r="I326" s="145"/>
      <c r="J326" s="41"/>
      <c r="K326" s="41"/>
      <c r="L326" s="45"/>
      <c r="M326" s="232"/>
      <c r="N326" s="81"/>
      <c r="O326" s="81"/>
      <c r="P326" s="81"/>
      <c r="Q326" s="81"/>
      <c r="R326" s="81"/>
      <c r="S326" s="81"/>
      <c r="T326" s="82"/>
      <c r="AT326" s="18" t="s">
        <v>207</v>
      </c>
      <c r="AU326" s="18" t="s">
        <v>87</v>
      </c>
    </row>
    <row r="327" s="12" customFormat="1">
      <c r="B327" s="233"/>
      <c r="C327" s="234"/>
      <c r="D327" s="230" t="s">
        <v>209</v>
      </c>
      <c r="E327" s="235" t="s">
        <v>39</v>
      </c>
      <c r="F327" s="236" t="s">
        <v>491</v>
      </c>
      <c r="G327" s="234"/>
      <c r="H327" s="237">
        <v>35.247999999999998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209</v>
      </c>
      <c r="AU327" s="243" t="s">
        <v>87</v>
      </c>
      <c r="AV327" s="12" t="s">
        <v>89</v>
      </c>
      <c r="AW327" s="12" t="s">
        <v>41</v>
      </c>
      <c r="AX327" s="12" t="s">
        <v>80</v>
      </c>
      <c r="AY327" s="243" t="s">
        <v>198</v>
      </c>
    </row>
    <row r="328" s="14" customFormat="1">
      <c r="B328" s="255"/>
      <c r="C328" s="256"/>
      <c r="D328" s="230" t="s">
        <v>209</v>
      </c>
      <c r="E328" s="257" t="s">
        <v>39</v>
      </c>
      <c r="F328" s="258" t="s">
        <v>479</v>
      </c>
      <c r="G328" s="256"/>
      <c r="H328" s="257" t="s">
        <v>39</v>
      </c>
      <c r="I328" s="259"/>
      <c r="J328" s="256"/>
      <c r="K328" s="256"/>
      <c r="L328" s="260"/>
      <c r="M328" s="261"/>
      <c r="N328" s="262"/>
      <c r="O328" s="262"/>
      <c r="P328" s="262"/>
      <c r="Q328" s="262"/>
      <c r="R328" s="262"/>
      <c r="S328" s="262"/>
      <c r="T328" s="263"/>
      <c r="AT328" s="264" t="s">
        <v>209</v>
      </c>
      <c r="AU328" s="264" t="s">
        <v>87</v>
      </c>
      <c r="AV328" s="14" t="s">
        <v>87</v>
      </c>
      <c r="AW328" s="14" t="s">
        <v>41</v>
      </c>
      <c r="AX328" s="14" t="s">
        <v>80</v>
      </c>
      <c r="AY328" s="264" t="s">
        <v>198</v>
      </c>
    </row>
    <row r="329" s="12" customFormat="1">
      <c r="B329" s="233"/>
      <c r="C329" s="234"/>
      <c r="D329" s="230" t="s">
        <v>209</v>
      </c>
      <c r="E329" s="235" t="s">
        <v>39</v>
      </c>
      <c r="F329" s="236" t="s">
        <v>480</v>
      </c>
      <c r="G329" s="234"/>
      <c r="H329" s="237">
        <v>20.349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209</v>
      </c>
      <c r="AU329" s="243" t="s">
        <v>87</v>
      </c>
      <c r="AV329" s="12" t="s">
        <v>89</v>
      </c>
      <c r="AW329" s="12" t="s">
        <v>41</v>
      </c>
      <c r="AX329" s="12" t="s">
        <v>80</v>
      </c>
      <c r="AY329" s="243" t="s">
        <v>198</v>
      </c>
    </row>
    <row r="330" s="14" customFormat="1">
      <c r="B330" s="255"/>
      <c r="C330" s="256"/>
      <c r="D330" s="230" t="s">
        <v>209</v>
      </c>
      <c r="E330" s="257" t="s">
        <v>39</v>
      </c>
      <c r="F330" s="258" t="s">
        <v>473</v>
      </c>
      <c r="G330" s="256"/>
      <c r="H330" s="257" t="s">
        <v>39</v>
      </c>
      <c r="I330" s="259"/>
      <c r="J330" s="256"/>
      <c r="K330" s="256"/>
      <c r="L330" s="260"/>
      <c r="M330" s="261"/>
      <c r="N330" s="262"/>
      <c r="O330" s="262"/>
      <c r="P330" s="262"/>
      <c r="Q330" s="262"/>
      <c r="R330" s="262"/>
      <c r="S330" s="262"/>
      <c r="T330" s="263"/>
      <c r="AT330" s="264" t="s">
        <v>209</v>
      </c>
      <c r="AU330" s="264" t="s">
        <v>87</v>
      </c>
      <c r="AV330" s="14" t="s">
        <v>87</v>
      </c>
      <c r="AW330" s="14" t="s">
        <v>41</v>
      </c>
      <c r="AX330" s="14" t="s">
        <v>80</v>
      </c>
      <c r="AY330" s="264" t="s">
        <v>198</v>
      </c>
    </row>
    <row r="331" s="12" customFormat="1">
      <c r="B331" s="233"/>
      <c r="C331" s="234"/>
      <c r="D331" s="230" t="s">
        <v>209</v>
      </c>
      <c r="E331" s="235" t="s">
        <v>39</v>
      </c>
      <c r="F331" s="236" t="s">
        <v>474</v>
      </c>
      <c r="G331" s="234"/>
      <c r="H331" s="237">
        <v>45.259999999999998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209</v>
      </c>
      <c r="AU331" s="243" t="s">
        <v>87</v>
      </c>
      <c r="AV331" s="12" t="s">
        <v>89</v>
      </c>
      <c r="AW331" s="12" t="s">
        <v>41</v>
      </c>
      <c r="AX331" s="12" t="s">
        <v>80</v>
      </c>
      <c r="AY331" s="243" t="s">
        <v>198</v>
      </c>
    </row>
    <row r="332" s="13" customFormat="1">
      <c r="B332" s="244"/>
      <c r="C332" s="245"/>
      <c r="D332" s="230" t="s">
        <v>209</v>
      </c>
      <c r="E332" s="246" t="s">
        <v>39</v>
      </c>
      <c r="F332" s="247" t="s">
        <v>211</v>
      </c>
      <c r="G332" s="245"/>
      <c r="H332" s="248">
        <v>100.857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AT332" s="254" t="s">
        <v>209</v>
      </c>
      <c r="AU332" s="254" t="s">
        <v>87</v>
      </c>
      <c r="AV332" s="13" t="s">
        <v>205</v>
      </c>
      <c r="AW332" s="13" t="s">
        <v>41</v>
      </c>
      <c r="AX332" s="13" t="s">
        <v>87</v>
      </c>
      <c r="AY332" s="254" t="s">
        <v>198</v>
      </c>
    </row>
    <row r="333" s="1" customFormat="1" ht="33.75" customHeight="1">
      <c r="B333" s="40"/>
      <c r="C333" s="218" t="s">
        <v>492</v>
      </c>
      <c r="D333" s="218" t="s">
        <v>201</v>
      </c>
      <c r="E333" s="219" t="s">
        <v>493</v>
      </c>
      <c r="F333" s="220" t="s">
        <v>494</v>
      </c>
      <c r="G333" s="221" t="s">
        <v>159</v>
      </c>
      <c r="H333" s="222">
        <v>4588.7150000000001</v>
      </c>
      <c r="I333" s="223"/>
      <c r="J333" s="224">
        <f>ROUND(I333*H333,2)</f>
        <v>0</v>
      </c>
      <c r="K333" s="220" t="s">
        <v>204</v>
      </c>
      <c r="L333" s="45"/>
      <c r="M333" s="225" t="s">
        <v>39</v>
      </c>
      <c r="N333" s="226" t="s">
        <v>53</v>
      </c>
      <c r="O333" s="8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AR333" s="18" t="s">
        <v>456</v>
      </c>
      <c r="AT333" s="18" t="s">
        <v>201</v>
      </c>
      <c r="AU333" s="18" t="s">
        <v>87</v>
      </c>
      <c r="AY333" s="18" t="s">
        <v>198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8" t="s">
        <v>205</v>
      </c>
      <c r="BK333" s="229">
        <f>ROUND(I333*H333,2)</f>
        <v>0</v>
      </c>
      <c r="BL333" s="18" t="s">
        <v>456</v>
      </c>
      <c r="BM333" s="18" t="s">
        <v>495</v>
      </c>
    </row>
    <row r="334" s="1" customFormat="1">
      <c r="B334" s="40"/>
      <c r="C334" s="41"/>
      <c r="D334" s="230" t="s">
        <v>207</v>
      </c>
      <c r="E334" s="41"/>
      <c r="F334" s="231" t="s">
        <v>496</v>
      </c>
      <c r="G334" s="41"/>
      <c r="H334" s="41"/>
      <c r="I334" s="145"/>
      <c r="J334" s="41"/>
      <c r="K334" s="41"/>
      <c r="L334" s="45"/>
      <c r="M334" s="232"/>
      <c r="N334" s="81"/>
      <c r="O334" s="81"/>
      <c r="P334" s="81"/>
      <c r="Q334" s="81"/>
      <c r="R334" s="81"/>
      <c r="S334" s="81"/>
      <c r="T334" s="82"/>
      <c r="AT334" s="18" t="s">
        <v>207</v>
      </c>
      <c r="AU334" s="18" t="s">
        <v>87</v>
      </c>
    </row>
    <row r="335" s="12" customFormat="1">
      <c r="B335" s="233"/>
      <c r="C335" s="234"/>
      <c r="D335" s="230" t="s">
        <v>209</v>
      </c>
      <c r="E335" s="235" t="s">
        <v>39</v>
      </c>
      <c r="F335" s="236" t="s">
        <v>157</v>
      </c>
      <c r="G335" s="234"/>
      <c r="H335" s="237">
        <v>4582.2349999999997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209</v>
      </c>
      <c r="AU335" s="243" t="s">
        <v>87</v>
      </c>
      <c r="AV335" s="12" t="s">
        <v>89</v>
      </c>
      <c r="AW335" s="12" t="s">
        <v>41</v>
      </c>
      <c r="AX335" s="12" t="s">
        <v>80</v>
      </c>
      <c r="AY335" s="243" t="s">
        <v>198</v>
      </c>
    </row>
    <row r="336" s="12" customFormat="1">
      <c r="B336" s="233"/>
      <c r="C336" s="234"/>
      <c r="D336" s="230" t="s">
        <v>209</v>
      </c>
      <c r="E336" s="235" t="s">
        <v>39</v>
      </c>
      <c r="F336" s="236" t="s">
        <v>486</v>
      </c>
      <c r="G336" s="234"/>
      <c r="H336" s="237">
        <v>6.4800000000000004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209</v>
      </c>
      <c r="AU336" s="243" t="s">
        <v>87</v>
      </c>
      <c r="AV336" s="12" t="s">
        <v>89</v>
      </c>
      <c r="AW336" s="12" t="s">
        <v>41</v>
      </c>
      <c r="AX336" s="12" t="s">
        <v>80</v>
      </c>
      <c r="AY336" s="243" t="s">
        <v>198</v>
      </c>
    </row>
    <row r="337" s="13" customFormat="1">
      <c r="B337" s="244"/>
      <c r="C337" s="245"/>
      <c r="D337" s="230" t="s">
        <v>209</v>
      </c>
      <c r="E337" s="246" t="s">
        <v>39</v>
      </c>
      <c r="F337" s="247" t="s">
        <v>211</v>
      </c>
      <c r="G337" s="245"/>
      <c r="H337" s="248">
        <v>4588.7150000000001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AT337" s="254" t="s">
        <v>209</v>
      </c>
      <c r="AU337" s="254" t="s">
        <v>87</v>
      </c>
      <c r="AV337" s="13" t="s">
        <v>205</v>
      </c>
      <c r="AW337" s="13" t="s">
        <v>41</v>
      </c>
      <c r="AX337" s="13" t="s">
        <v>87</v>
      </c>
      <c r="AY337" s="254" t="s">
        <v>198</v>
      </c>
    </row>
    <row r="338" s="1" customFormat="1" ht="33.75" customHeight="1">
      <c r="B338" s="40"/>
      <c r="C338" s="218" t="s">
        <v>497</v>
      </c>
      <c r="D338" s="218" t="s">
        <v>201</v>
      </c>
      <c r="E338" s="219" t="s">
        <v>498</v>
      </c>
      <c r="F338" s="220" t="s">
        <v>499</v>
      </c>
      <c r="G338" s="221" t="s">
        <v>159</v>
      </c>
      <c r="H338" s="222">
        <v>12.4</v>
      </c>
      <c r="I338" s="223"/>
      <c r="J338" s="224">
        <f>ROUND(I338*H338,2)</f>
        <v>0</v>
      </c>
      <c r="K338" s="220" t="s">
        <v>204</v>
      </c>
      <c r="L338" s="45"/>
      <c r="M338" s="225" t="s">
        <v>39</v>
      </c>
      <c r="N338" s="226" t="s">
        <v>53</v>
      </c>
      <c r="O338" s="8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AR338" s="18" t="s">
        <v>456</v>
      </c>
      <c r="AT338" s="18" t="s">
        <v>201</v>
      </c>
      <c r="AU338" s="18" t="s">
        <v>87</v>
      </c>
      <c r="AY338" s="18" t="s">
        <v>198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8" t="s">
        <v>205</v>
      </c>
      <c r="BK338" s="229">
        <f>ROUND(I338*H338,2)</f>
        <v>0</v>
      </c>
      <c r="BL338" s="18" t="s">
        <v>456</v>
      </c>
      <c r="BM338" s="18" t="s">
        <v>500</v>
      </c>
    </row>
    <row r="339" s="1" customFormat="1">
      <c r="B339" s="40"/>
      <c r="C339" s="41"/>
      <c r="D339" s="230" t="s">
        <v>207</v>
      </c>
      <c r="E339" s="41"/>
      <c r="F339" s="231" t="s">
        <v>496</v>
      </c>
      <c r="G339" s="41"/>
      <c r="H339" s="41"/>
      <c r="I339" s="145"/>
      <c r="J339" s="41"/>
      <c r="K339" s="41"/>
      <c r="L339" s="45"/>
      <c r="M339" s="232"/>
      <c r="N339" s="81"/>
      <c r="O339" s="81"/>
      <c r="P339" s="81"/>
      <c r="Q339" s="81"/>
      <c r="R339" s="81"/>
      <c r="S339" s="81"/>
      <c r="T339" s="82"/>
      <c r="AT339" s="18" t="s">
        <v>207</v>
      </c>
      <c r="AU339" s="18" t="s">
        <v>87</v>
      </c>
    </row>
    <row r="340" s="12" customFormat="1">
      <c r="B340" s="233"/>
      <c r="C340" s="234"/>
      <c r="D340" s="230" t="s">
        <v>209</v>
      </c>
      <c r="E340" s="235" t="s">
        <v>39</v>
      </c>
      <c r="F340" s="236" t="s">
        <v>164</v>
      </c>
      <c r="G340" s="234"/>
      <c r="H340" s="237">
        <v>12.4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209</v>
      </c>
      <c r="AU340" s="243" t="s">
        <v>87</v>
      </c>
      <c r="AV340" s="12" t="s">
        <v>89</v>
      </c>
      <c r="AW340" s="12" t="s">
        <v>41</v>
      </c>
      <c r="AX340" s="12" t="s">
        <v>80</v>
      </c>
      <c r="AY340" s="243" t="s">
        <v>198</v>
      </c>
    </row>
    <row r="341" s="13" customFormat="1">
      <c r="B341" s="244"/>
      <c r="C341" s="245"/>
      <c r="D341" s="230" t="s">
        <v>209</v>
      </c>
      <c r="E341" s="246" t="s">
        <v>39</v>
      </c>
      <c r="F341" s="247" t="s">
        <v>211</v>
      </c>
      <c r="G341" s="245"/>
      <c r="H341" s="248">
        <v>12.4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AT341" s="254" t="s">
        <v>209</v>
      </c>
      <c r="AU341" s="254" t="s">
        <v>87</v>
      </c>
      <c r="AV341" s="13" t="s">
        <v>205</v>
      </c>
      <c r="AW341" s="13" t="s">
        <v>41</v>
      </c>
      <c r="AX341" s="13" t="s">
        <v>87</v>
      </c>
      <c r="AY341" s="254" t="s">
        <v>198</v>
      </c>
    </row>
    <row r="342" s="1" customFormat="1" ht="33.75" customHeight="1">
      <c r="B342" s="40"/>
      <c r="C342" s="218" t="s">
        <v>501</v>
      </c>
      <c r="D342" s="218" t="s">
        <v>201</v>
      </c>
      <c r="E342" s="219" t="s">
        <v>502</v>
      </c>
      <c r="F342" s="220" t="s">
        <v>503</v>
      </c>
      <c r="G342" s="221" t="s">
        <v>159</v>
      </c>
      <c r="H342" s="222">
        <v>1.8420000000000001</v>
      </c>
      <c r="I342" s="223"/>
      <c r="J342" s="224">
        <f>ROUND(I342*H342,2)</f>
        <v>0</v>
      </c>
      <c r="K342" s="220" t="s">
        <v>204</v>
      </c>
      <c r="L342" s="45"/>
      <c r="M342" s="225" t="s">
        <v>39</v>
      </c>
      <c r="N342" s="226" t="s">
        <v>53</v>
      </c>
      <c r="O342" s="8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AR342" s="18" t="s">
        <v>456</v>
      </c>
      <c r="AT342" s="18" t="s">
        <v>201</v>
      </c>
      <c r="AU342" s="18" t="s">
        <v>87</v>
      </c>
      <c r="AY342" s="18" t="s">
        <v>198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8" t="s">
        <v>205</v>
      </c>
      <c r="BK342" s="229">
        <f>ROUND(I342*H342,2)</f>
        <v>0</v>
      </c>
      <c r="BL342" s="18" t="s">
        <v>456</v>
      </c>
      <c r="BM342" s="18" t="s">
        <v>504</v>
      </c>
    </row>
    <row r="343" s="1" customFormat="1">
      <c r="B343" s="40"/>
      <c r="C343" s="41"/>
      <c r="D343" s="230" t="s">
        <v>207</v>
      </c>
      <c r="E343" s="41"/>
      <c r="F343" s="231" t="s">
        <v>496</v>
      </c>
      <c r="G343" s="41"/>
      <c r="H343" s="41"/>
      <c r="I343" s="145"/>
      <c r="J343" s="41"/>
      <c r="K343" s="41"/>
      <c r="L343" s="45"/>
      <c r="M343" s="232"/>
      <c r="N343" s="81"/>
      <c r="O343" s="81"/>
      <c r="P343" s="81"/>
      <c r="Q343" s="81"/>
      <c r="R343" s="81"/>
      <c r="S343" s="81"/>
      <c r="T343" s="82"/>
      <c r="AT343" s="18" t="s">
        <v>207</v>
      </c>
      <c r="AU343" s="18" t="s">
        <v>87</v>
      </c>
    </row>
    <row r="344" s="12" customFormat="1">
      <c r="B344" s="233"/>
      <c r="C344" s="234"/>
      <c r="D344" s="230" t="s">
        <v>209</v>
      </c>
      <c r="E344" s="235" t="s">
        <v>39</v>
      </c>
      <c r="F344" s="236" t="s">
        <v>505</v>
      </c>
      <c r="G344" s="234"/>
      <c r="H344" s="237">
        <v>1.6950000000000001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AT344" s="243" t="s">
        <v>209</v>
      </c>
      <c r="AU344" s="243" t="s">
        <v>87</v>
      </c>
      <c r="AV344" s="12" t="s">
        <v>89</v>
      </c>
      <c r="AW344" s="12" t="s">
        <v>41</v>
      </c>
      <c r="AX344" s="12" t="s">
        <v>80</v>
      </c>
      <c r="AY344" s="243" t="s">
        <v>198</v>
      </c>
    </row>
    <row r="345" s="12" customFormat="1">
      <c r="B345" s="233"/>
      <c r="C345" s="234"/>
      <c r="D345" s="230" t="s">
        <v>209</v>
      </c>
      <c r="E345" s="235" t="s">
        <v>39</v>
      </c>
      <c r="F345" s="236" t="s">
        <v>506</v>
      </c>
      <c r="G345" s="234"/>
      <c r="H345" s="237">
        <v>0.11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209</v>
      </c>
      <c r="AU345" s="243" t="s">
        <v>87</v>
      </c>
      <c r="AV345" s="12" t="s">
        <v>89</v>
      </c>
      <c r="AW345" s="12" t="s">
        <v>41</v>
      </c>
      <c r="AX345" s="12" t="s">
        <v>80</v>
      </c>
      <c r="AY345" s="243" t="s">
        <v>198</v>
      </c>
    </row>
    <row r="346" s="12" customFormat="1">
      <c r="B346" s="233"/>
      <c r="C346" s="234"/>
      <c r="D346" s="230" t="s">
        <v>209</v>
      </c>
      <c r="E346" s="235" t="s">
        <v>39</v>
      </c>
      <c r="F346" s="236" t="s">
        <v>507</v>
      </c>
      <c r="G346" s="234"/>
      <c r="H346" s="237">
        <v>0.027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AT346" s="243" t="s">
        <v>209</v>
      </c>
      <c r="AU346" s="243" t="s">
        <v>87</v>
      </c>
      <c r="AV346" s="12" t="s">
        <v>89</v>
      </c>
      <c r="AW346" s="12" t="s">
        <v>41</v>
      </c>
      <c r="AX346" s="12" t="s">
        <v>80</v>
      </c>
      <c r="AY346" s="243" t="s">
        <v>198</v>
      </c>
    </row>
    <row r="347" s="12" customFormat="1">
      <c r="B347" s="233"/>
      <c r="C347" s="234"/>
      <c r="D347" s="230" t="s">
        <v>209</v>
      </c>
      <c r="E347" s="235" t="s">
        <v>39</v>
      </c>
      <c r="F347" s="236" t="s">
        <v>508</v>
      </c>
      <c r="G347" s="234"/>
      <c r="H347" s="237">
        <v>0.01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AT347" s="243" t="s">
        <v>209</v>
      </c>
      <c r="AU347" s="243" t="s">
        <v>87</v>
      </c>
      <c r="AV347" s="12" t="s">
        <v>89</v>
      </c>
      <c r="AW347" s="12" t="s">
        <v>41</v>
      </c>
      <c r="AX347" s="12" t="s">
        <v>80</v>
      </c>
      <c r="AY347" s="243" t="s">
        <v>198</v>
      </c>
    </row>
    <row r="348" s="13" customFormat="1">
      <c r="B348" s="244"/>
      <c r="C348" s="245"/>
      <c r="D348" s="230" t="s">
        <v>209</v>
      </c>
      <c r="E348" s="246" t="s">
        <v>39</v>
      </c>
      <c r="F348" s="247" t="s">
        <v>211</v>
      </c>
      <c r="G348" s="245"/>
      <c r="H348" s="248">
        <v>1.8420000000000001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AT348" s="254" t="s">
        <v>209</v>
      </c>
      <c r="AU348" s="254" t="s">
        <v>87</v>
      </c>
      <c r="AV348" s="13" t="s">
        <v>205</v>
      </c>
      <c r="AW348" s="13" t="s">
        <v>41</v>
      </c>
      <c r="AX348" s="13" t="s">
        <v>87</v>
      </c>
      <c r="AY348" s="254" t="s">
        <v>198</v>
      </c>
    </row>
    <row r="349" s="1" customFormat="1" ht="33.75" customHeight="1">
      <c r="B349" s="40"/>
      <c r="C349" s="218" t="s">
        <v>509</v>
      </c>
      <c r="D349" s="218" t="s">
        <v>201</v>
      </c>
      <c r="E349" s="219" t="s">
        <v>510</v>
      </c>
      <c r="F349" s="220" t="s">
        <v>511</v>
      </c>
      <c r="G349" s="221" t="s">
        <v>159</v>
      </c>
      <c r="H349" s="222">
        <v>22.847999999999999</v>
      </c>
      <c r="I349" s="223"/>
      <c r="J349" s="224">
        <f>ROUND(I349*H349,2)</f>
        <v>0</v>
      </c>
      <c r="K349" s="220" t="s">
        <v>204</v>
      </c>
      <c r="L349" s="45"/>
      <c r="M349" s="225" t="s">
        <v>39</v>
      </c>
      <c r="N349" s="226" t="s">
        <v>53</v>
      </c>
      <c r="O349" s="8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AR349" s="18" t="s">
        <v>456</v>
      </c>
      <c r="AT349" s="18" t="s">
        <v>201</v>
      </c>
      <c r="AU349" s="18" t="s">
        <v>87</v>
      </c>
      <c r="AY349" s="18" t="s">
        <v>198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8" t="s">
        <v>205</v>
      </c>
      <c r="BK349" s="229">
        <f>ROUND(I349*H349,2)</f>
        <v>0</v>
      </c>
      <c r="BL349" s="18" t="s">
        <v>456</v>
      </c>
      <c r="BM349" s="18" t="s">
        <v>512</v>
      </c>
    </row>
    <row r="350" s="1" customFormat="1">
      <c r="B350" s="40"/>
      <c r="C350" s="41"/>
      <c r="D350" s="230" t="s">
        <v>207</v>
      </c>
      <c r="E350" s="41"/>
      <c r="F350" s="231" t="s">
        <v>496</v>
      </c>
      <c r="G350" s="41"/>
      <c r="H350" s="41"/>
      <c r="I350" s="145"/>
      <c r="J350" s="41"/>
      <c r="K350" s="41"/>
      <c r="L350" s="45"/>
      <c r="M350" s="232"/>
      <c r="N350" s="81"/>
      <c r="O350" s="81"/>
      <c r="P350" s="81"/>
      <c r="Q350" s="81"/>
      <c r="R350" s="81"/>
      <c r="S350" s="81"/>
      <c r="T350" s="82"/>
      <c r="AT350" s="18" t="s">
        <v>207</v>
      </c>
      <c r="AU350" s="18" t="s">
        <v>87</v>
      </c>
    </row>
    <row r="351" s="12" customFormat="1">
      <c r="B351" s="233"/>
      <c r="C351" s="234"/>
      <c r="D351" s="230" t="s">
        <v>209</v>
      </c>
      <c r="E351" s="235" t="s">
        <v>39</v>
      </c>
      <c r="F351" s="236" t="s">
        <v>161</v>
      </c>
      <c r="G351" s="234"/>
      <c r="H351" s="237">
        <v>22.847999999999999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AT351" s="243" t="s">
        <v>209</v>
      </c>
      <c r="AU351" s="243" t="s">
        <v>87</v>
      </c>
      <c r="AV351" s="12" t="s">
        <v>89</v>
      </c>
      <c r="AW351" s="12" t="s">
        <v>41</v>
      </c>
      <c r="AX351" s="12" t="s">
        <v>80</v>
      </c>
      <c r="AY351" s="243" t="s">
        <v>198</v>
      </c>
    </row>
    <row r="352" s="13" customFormat="1">
      <c r="B352" s="244"/>
      <c r="C352" s="245"/>
      <c r="D352" s="230" t="s">
        <v>209</v>
      </c>
      <c r="E352" s="246" t="s">
        <v>39</v>
      </c>
      <c r="F352" s="247" t="s">
        <v>211</v>
      </c>
      <c r="G352" s="245"/>
      <c r="H352" s="248">
        <v>22.847999999999999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AT352" s="254" t="s">
        <v>209</v>
      </c>
      <c r="AU352" s="254" t="s">
        <v>87</v>
      </c>
      <c r="AV352" s="13" t="s">
        <v>205</v>
      </c>
      <c r="AW352" s="13" t="s">
        <v>41</v>
      </c>
      <c r="AX352" s="13" t="s">
        <v>87</v>
      </c>
      <c r="AY352" s="254" t="s">
        <v>198</v>
      </c>
    </row>
    <row r="353" s="1" customFormat="1" ht="22.5" customHeight="1">
      <c r="B353" s="40"/>
      <c r="C353" s="276" t="s">
        <v>513</v>
      </c>
      <c r="D353" s="276" t="s">
        <v>440</v>
      </c>
      <c r="E353" s="277" t="s">
        <v>514</v>
      </c>
      <c r="F353" s="278" t="s">
        <v>515</v>
      </c>
      <c r="G353" s="279" t="s">
        <v>159</v>
      </c>
      <c r="H353" s="280">
        <v>2000.934</v>
      </c>
      <c r="I353" s="281"/>
      <c r="J353" s="282">
        <f>ROUND(I353*H353,2)</f>
        <v>0</v>
      </c>
      <c r="K353" s="278" t="s">
        <v>204</v>
      </c>
      <c r="L353" s="283"/>
      <c r="M353" s="284" t="s">
        <v>39</v>
      </c>
      <c r="N353" s="285" t="s">
        <v>53</v>
      </c>
      <c r="O353" s="81"/>
      <c r="P353" s="227">
        <f>O353*H353</f>
        <v>0</v>
      </c>
      <c r="Q353" s="227">
        <v>1</v>
      </c>
      <c r="R353" s="227">
        <f>Q353*H353</f>
        <v>2000.934</v>
      </c>
      <c r="S353" s="227">
        <v>0</v>
      </c>
      <c r="T353" s="228">
        <f>S353*H353</f>
        <v>0</v>
      </c>
      <c r="AR353" s="18" t="s">
        <v>456</v>
      </c>
      <c r="AT353" s="18" t="s">
        <v>440</v>
      </c>
      <c r="AU353" s="18" t="s">
        <v>87</v>
      </c>
      <c r="AY353" s="18" t="s">
        <v>198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205</v>
      </c>
      <c r="BK353" s="229">
        <f>ROUND(I353*H353,2)</f>
        <v>0</v>
      </c>
      <c r="BL353" s="18" t="s">
        <v>456</v>
      </c>
      <c r="BM353" s="18" t="s">
        <v>516</v>
      </c>
    </row>
    <row r="354" s="12" customFormat="1">
      <c r="B354" s="233"/>
      <c r="C354" s="234"/>
      <c r="D354" s="230" t="s">
        <v>209</v>
      </c>
      <c r="E354" s="235" t="s">
        <v>39</v>
      </c>
      <c r="F354" s="236" t="s">
        <v>517</v>
      </c>
      <c r="G354" s="234"/>
      <c r="H354" s="237">
        <v>2000.934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AT354" s="243" t="s">
        <v>209</v>
      </c>
      <c r="AU354" s="243" t="s">
        <v>87</v>
      </c>
      <c r="AV354" s="12" t="s">
        <v>89</v>
      </c>
      <c r="AW354" s="12" t="s">
        <v>41</v>
      </c>
      <c r="AX354" s="12" t="s">
        <v>80</v>
      </c>
      <c r="AY354" s="243" t="s">
        <v>198</v>
      </c>
    </row>
    <row r="355" s="13" customFormat="1">
      <c r="B355" s="244"/>
      <c r="C355" s="245"/>
      <c r="D355" s="230" t="s">
        <v>209</v>
      </c>
      <c r="E355" s="246" t="s">
        <v>39</v>
      </c>
      <c r="F355" s="247" t="s">
        <v>211</v>
      </c>
      <c r="G355" s="245"/>
      <c r="H355" s="248">
        <v>2000.934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AT355" s="254" t="s">
        <v>209</v>
      </c>
      <c r="AU355" s="254" t="s">
        <v>87</v>
      </c>
      <c r="AV355" s="13" t="s">
        <v>205</v>
      </c>
      <c r="AW355" s="13" t="s">
        <v>41</v>
      </c>
      <c r="AX355" s="13" t="s">
        <v>87</v>
      </c>
      <c r="AY355" s="254" t="s">
        <v>198</v>
      </c>
    </row>
    <row r="356" s="1" customFormat="1" ht="22.5" customHeight="1">
      <c r="B356" s="40"/>
      <c r="C356" s="276" t="s">
        <v>518</v>
      </c>
      <c r="D356" s="276" t="s">
        <v>440</v>
      </c>
      <c r="E356" s="277" t="s">
        <v>519</v>
      </c>
      <c r="F356" s="278" t="s">
        <v>520</v>
      </c>
      <c r="G356" s="279" t="s">
        <v>136</v>
      </c>
      <c r="H356" s="280">
        <v>11236</v>
      </c>
      <c r="I356" s="281"/>
      <c r="J356" s="282">
        <f>ROUND(I356*H356,2)</f>
        <v>0</v>
      </c>
      <c r="K356" s="278" t="s">
        <v>204</v>
      </c>
      <c r="L356" s="283"/>
      <c r="M356" s="284" t="s">
        <v>39</v>
      </c>
      <c r="N356" s="285" t="s">
        <v>53</v>
      </c>
      <c r="O356" s="81"/>
      <c r="P356" s="227">
        <f>O356*H356</f>
        <v>0</v>
      </c>
      <c r="Q356" s="227">
        <v>0.00018000000000000001</v>
      </c>
      <c r="R356" s="227">
        <f>Q356*H356</f>
        <v>2.0224800000000003</v>
      </c>
      <c r="S356" s="227">
        <v>0</v>
      </c>
      <c r="T356" s="228">
        <f>S356*H356</f>
        <v>0</v>
      </c>
      <c r="AR356" s="18" t="s">
        <v>456</v>
      </c>
      <c r="AT356" s="18" t="s">
        <v>440</v>
      </c>
      <c r="AU356" s="18" t="s">
        <v>87</v>
      </c>
      <c r="AY356" s="18" t="s">
        <v>198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8" t="s">
        <v>205</v>
      </c>
      <c r="BK356" s="229">
        <f>ROUND(I356*H356,2)</f>
        <v>0</v>
      </c>
      <c r="BL356" s="18" t="s">
        <v>456</v>
      </c>
      <c r="BM356" s="18" t="s">
        <v>521</v>
      </c>
    </row>
    <row r="357" s="12" customFormat="1">
      <c r="B357" s="233"/>
      <c r="C357" s="234"/>
      <c r="D357" s="230" t="s">
        <v>209</v>
      </c>
      <c r="E357" s="235" t="s">
        <v>39</v>
      </c>
      <c r="F357" s="236" t="s">
        <v>150</v>
      </c>
      <c r="G357" s="234"/>
      <c r="H357" s="237">
        <v>164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209</v>
      </c>
      <c r="AU357" s="243" t="s">
        <v>87</v>
      </c>
      <c r="AV357" s="12" t="s">
        <v>89</v>
      </c>
      <c r="AW357" s="12" t="s">
        <v>41</v>
      </c>
      <c r="AX357" s="12" t="s">
        <v>80</v>
      </c>
      <c r="AY357" s="243" t="s">
        <v>198</v>
      </c>
    </row>
    <row r="358" s="12" customFormat="1">
      <c r="B358" s="233"/>
      <c r="C358" s="234"/>
      <c r="D358" s="230" t="s">
        <v>209</v>
      </c>
      <c r="E358" s="235" t="s">
        <v>39</v>
      </c>
      <c r="F358" s="236" t="s">
        <v>153</v>
      </c>
      <c r="G358" s="234"/>
      <c r="H358" s="237">
        <v>10396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209</v>
      </c>
      <c r="AU358" s="243" t="s">
        <v>87</v>
      </c>
      <c r="AV358" s="12" t="s">
        <v>89</v>
      </c>
      <c r="AW358" s="12" t="s">
        <v>41</v>
      </c>
      <c r="AX358" s="12" t="s">
        <v>80</v>
      </c>
      <c r="AY358" s="243" t="s">
        <v>198</v>
      </c>
    </row>
    <row r="359" s="12" customFormat="1">
      <c r="B359" s="233"/>
      <c r="C359" s="234"/>
      <c r="D359" s="230" t="s">
        <v>209</v>
      </c>
      <c r="E359" s="235" t="s">
        <v>39</v>
      </c>
      <c r="F359" s="236" t="s">
        <v>522</v>
      </c>
      <c r="G359" s="234"/>
      <c r="H359" s="237">
        <v>676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209</v>
      </c>
      <c r="AU359" s="243" t="s">
        <v>87</v>
      </c>
      <c r="AV359" s="12" t="s">
        <v>89</v>
      </c>
      <c r="AW359" s="12" t="s">
        <v>41</v>
      </c>
      <c r="AX359" s="12" t="s">
        <v>80</v>
      </c>
      <c r="AY359" s="243" t="s">
        <v>198</v>
      </c>
    </row>
    <row r="360" s="13" customFormat="1">
      <c r="B360" s="244"/>
      <c r="C360" s="245"/>
      <c r="D360" s="230" t="s">
        <v>209</v>
      </c>
      <c r="E360" s="246" t="s">
        <v>39</v>
      </c>
      <c r="F360" s="247" t="s">
        <v>211</v>
      </c>
      <c r="G360" s="245"/>
      <c r="H360" s="248">
        <v>11236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AT360" s="254" t="s">
        <v>209</v>
      </c>
      <c r="AU360" s="254" t="s">
        <v>87</v>
      </c>
      <c r="AV360" s="13" t="s">
        <v>205</v>
      </c>
      <c r="AW360" s="13" t="s">
        <v>41</v>
      </c>
      <c r="AX360" s="13" t="s">
        <v>87</v>
      </c>
      <c r="AY360" s="254" t="s">
        <v>198</v>
      </c>
    </row>
    <row r="361" s="1" customFormat="1" ht="22.5" customHeight="1">
      <c r="B361" s="40"/>
      <c r="C361" s="276" t="s">
        <v>523</v>
      </c>
      <c r="D361" s="276" t="s">
        <v>440</v>
      </c>
      <c r="E361" s="277" t="s">
        <v>524</v>
      </c>
      <c r="F361" s="278" t="s">
        <v>525</v>
      </c>
      <c r="G361" s="279" t="s">
        <v>136</v>
      </c>
      <c r="H361" s="280">
        <v>22100</v>
      </c>
      <c r="I361" s="281"/>
      <c r="J361" s="282">
        <f>ROUND(I361*H361,2)</f>
        <v>0</v>
      </c>
      <c r="K361" s="278" t="s">
        <v>204</v>
      </c>
      <c r="L361" s="283"/>
      <c r="M361" s="284" t="s">
        <v>39</v>
      </c>
      <c r="N361" s="285" t="s">
        <v>53</v>
      </c>
      <c r="O361" s="81"/>
      <c r="P361" s="227">
        <f>O361*H361</f>
        <v>0</v>
      </c>
      <c r="Q361" s="227">
        <v>0.00123</v>
      </c>
      <c r="R361" s="227">
        <f>Q361*H361</f>
        <v>27.183</v>
      </c>
      <c r="S361" s="227">
        <v>0</v>
      </c>
      <c r="T361" s="228">
        <f>S361*H361</f>
        <v>0</v>
      </c>
      <c r="AR361" s="18" t="s">
        <v>456</v>
      </c>
      <c r="AT361" s="18" t="s">
        <v>440</v>
      </c>
      <c r="AU361" s="18" t="s">
        <v>87</v>
      </c>
      <c r="AY361" s="18" t="s">
        <v>198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8" t="s">
        <v>205</v>
      </c>
      <c r="BK361" s="229">
        <f>ROUND(I361*H361,2)</f>
        <v>0</v>
      </c>
      <c r="BL361" s="18" t="s">
        <v>456</v>
      </c>
      <c r="BM361" s="18" t="s">
        <v>526</v>
      </c>
    </row>
    <row r="362" s="12" customFormat="1">
      <c r="B362" s="233"/>
      <c r="C362" s="234"/>
      <c r="D362" s="230" t="s">
        <v>209</v>
      </c>
      <c r="E362" s="235" t="s">
        <v>39</v>
      </c>
      <c r="F362" s="236" t="s">
        <v>527</v>
      </c>
      <c r="G362" s="234"/>
      <c r="H362" s="237">
        <v>1352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AT362" s="243" t="s">
        <v>209</v>
      </c>
      <c r="AU362" s="243" t="s">
        <v>87</v>
      </c>
      <c r="AV362" s="12" t="s">
        <v>89</v>
      </c>
      <c r="AW362" s="12" t="s">
        <v>41</v>
      </c>
      <c r="AX362" s="12" t="s">
        <v>80</v>
      </c>
      <c r="AY362" s="243" t="s">
        <v>198</v>
      </c>
    </row>
    <row r="363" s="12" customFormat="1">
      <c r="B363" s="233"/>
      <c r="C363" s="234"/>
      <c r="D363" s="230" t="s">
        <v>209</v>
      </c>
      <c r="E363" s="235" t="s">
        <v>39</v>
      </c>
      <c r="F363" s="236" t="s">
        <v>528</v>
      </c>
      <c r="G363" s="234"/>
      <c r="H363" s="237">
        <v>20792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AT363" s="243" t="s">
        <v>209</v>
      </c>
      <c r="AU363" s="243" t="s">
        <v>87</v>
      </c>
      <c r="AV363" s="12" t="s">
        <v>89</v>
      </c>
      <c r="AW363" s="12" t="s">
        <v>41</v>
      </c>
      <c r="AX363" s="12" t="s">
        <v>80</v>
      </c>
      <c r="AY363" s="243" t="s">
        <v>198</v>
      </c>
    </row>
    <row r="364" s="12" customFormat="1">
      <c r="B364" s="233"/>
      <c r="C364" s="234"/>
      <c r="D364" s="230" t="s">
        <v>209</v>
      </c>
      <c r="E364" s="235" t="s">
        <v>39</v>
      </c>
      <c r="F364" s="236" t="s">
        <v>529</v>
      </c>
      <c r="G364" s="234"/>
      <c r="H364" s="237">
        <v>-44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AT364" s="243" t="s">
        <v>209</v>
      </c>
      <c r="AU364" s="243" t="s">
        <v>87</v>
      </c>
      <c r="AV364" s="12" t="s">
        <v>89</v>
      </c>
      <c r="AW364" s="12" t="s">
        <v>41</v>
      </c>
      <c r="AX364" s="12" t="s">
        <v>80</v>
      </c>
      <c r="AY364" s="243" t="s">
        <v>198</v>
      </c>
    </row>
    <row r="365" s="13" customFormat="1">
      <c r="B365" s="244"/>
      <c r="C365" s="245"/>
      <c r="D365" s="230" t="s">
        <v>209</v>
      </c>
      <c r="E365" s="246" t="s">
        <v>39</v>
      </c>
      <c r="F365" s="247" t="s">
        <v>211</v>
      </c>
      <c r="G365" s="245"/>
      <c r="H365" s="248">
        <v>22100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AT365" s="254" t="s">
        <v>209</v>
      </c>
      <c r="AU365" s="254" t="s">
        <v>87</v>
      </c>
      <c r="AV365" s="13" t="s">
        <v>205</v>
      </c>
      <c r="AW365" s="13" t="s">
        <v>41</v>
      </c>
      <c r="AX365" s="13" t="s">
        <v>87</v>
      </c>
      <c r="AY365" s="254" t="s">
        <v>198</v>
      </c>
    </row>
    <row r="366" s="1" customFormat="1" ht="22.5" customHeight="1">
      <c r="B366" s="40"/>
      <c r="C366" s="276" t="s">
        <v>530</v>
      </c>
      <c r="D366" s="276" t="s">
        <v>440</v>
      </c>
      <c r="E366" s="277" t="s">
        <v>531</v>
      </c>
      <c r="F366" s="278" t="s">
        <v>532</v>
      </c>
      <c r="G366" s="279" t="s">
        <v>136</v>
      </c>
      <c r="H366" s="280">
        <v>44</v>
      </c>
      <c r="I366" s="281"/>
      <c r="J366" s="282">
        <f>ROUND(I366*H366,2)</f>
        <v>0</v>
      </c>
      <c r="K366" s="278" t="s">
        <v>204</v>
      </c>
      <c r="L366" s="283"/>
      <c r="M366" s="284" t="s">
        <v>39</v>
      </c>
      <c r="N366" s="285" t="s">
        <v>53</v>
      </c>
      <c r="O366" s="81"/>
      <c r="P366" s="227">
        <f>O366*H366</f>
        <v>0</v>
      </c>
      <c r="Q366" s="227">
        <v>0.00123</v>
      </c>
      <c r="R366" s="227">
        <f>Q366*H366</f>
        <v>0.054120000000000001</v>
      </c>
      <c r="S366" s="227">
        <v>0</v>
      </c>
      <c r="T366" s="228">
        <f>S366*H366</f>
        <v>0</v>
      </c>
      <c r="AR366" s="18" t="s">
        <v>456</v>
      </c>
      <c r="AT366" s="18" t="s">
        <v>440</v>
      </c>
      <c r="AU366" s="18" t="s">
        <v>87</v>
      </c>
      <c r="AY366" s="18" t="s">
        <v>198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8" t="s">
        <v>205</v>
      </c>
      <c r="BK366" s="229">
        <f>ROUND(I366*H366,2)</f>
        <v>0</v>
      </c>
      <c r="BL366" s="18" t="s">
        <v>456</v>
      </c>
      <c r="BM366" s="18" t="s">
        <v>533</v>
      </c>
    </row>
    <row r="367" s="12" customFormat="1">
      <c r="B367" s="233"/>
      <c r="C367" s="234"/>
      <c r="D367" s="230" t="s">
        <v>209</v>
      </c>
      <c r="E367" s="235" t="s">
        <v>167</v>
      </c>
      <c r="F367" s="236" t="s">
        <v>534</v>
      </c>
      <c r="G367" s="234"/>
      <c r="H367" s="237">
        <v>44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AT367" s="243" t="s">
        <v>209</v>
      </c>
      <c r="AU367" s="243" t="s">
        <v>87</v>
      </c>
      <c r="AV367" s="12" t="s">
        <v>89</v>
      </c>
      <c r="AW367" s="12" t="s">
        <v>41</v>
      </c>
      <c r="AX367" s="12" t="s">
        <v>87</v>
      </c>
      <c r="AY367" s="243" t="s">
        <v>198</v>
      </c>
    </row>
    <row r="368" s="1" customFormat="1" ht="22.5" customHeight="1">
      <c r="B368" s="40"/>
      <c r="C368" s="276" t="s">
        <v>535</v>
      </c>
      <c r="D368" s="276" t="s">
        <v>440</v>
      </c>
      <c r="E368" s="277" t="s">
        <v>536</v>
      </c>
      <c r="F368" s="278" t="s">
        <v>537</v>
      </c>
      <c r="G368" s="279" t="s">
        <v>136</v>
      </c>
      <c r="H368" s="280">
        <v>60</v>
      </c>
      <c r="I368" s="281"/>
      <c r="J368" s="282">
        <f>ROUND(I368*H368,2)</f>
        <v>0</v>
      </c>
      <c r="K368" s="278" t="s">
        <v>204</v>
      </c>
      <c r="L368" s="283"/>
      <c r="M368" s="284" t="s">
        <v>39</v>
      </c>
      <c r="N368" s="285" t="s">
        <v>53</v>
      </c>
      <c r="O368" s="81"/>
      <c r="P368" s="227">
        <f>O368*H368</f>
        <v>0</v>
      </c>
      <c r="Q368" s="227">
        <v>0.39700000000000002</v>
      </c>
      <c r="R368" s="227">
        <f>Q368*H368</f>
        <v>23.82</v>
      </c>
      <c r="S368" s="227">
        <v>0</v>
      </c>
      <c r="T368" s="228">
        <f>S368*H368</f>
        <v>0</v>
      </c>
      <c r="AR368" s="18" t="s">
        <v>456</v>
      </c>
      <c r="AT368" s="18" t="s">
        <v>440</v>
      </c>
      <c r="AU368" s="18" t="s">
        <v>87</v>
      </c>
      <c r="AY368" s="18" t="s">
        <v>198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8" t="s">
        <v>205</v>
      </c>
      <c r="BK368" s="229">
        <f>ROUND(I368*H368,2)</f>
        <v>0</v>
      </c>
      <c r="BL368" s="18" t="s">
        <v>456</v>
      </c>
      <c r="BM368" s="18" t="s">
        <v>538</v>
      </c>
    </row>
    <row r="369" s="12" customFormat="1">
      <c r="B369" s="233"/>
      <c r="C369" s="234"/>
      <c r="D369" s="230" t="s">
        <v>209</v>
      </c>
      <c r="E369" s="235" t="s">
        <v>39</v>
      </c>
      <c r="F369" s="236" t="s">
        <v>539</v>
      </c>
      <c r="G369" s="234"/>
      <c r="H369" s="237">
        <v>60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209</v>
      </c>
      <c r="AU369" s="243" t="s">
        <v>87</v>
      </c>
      <c r="AV369" s="12" t="s">
        <v>89</v>
      </c>
      <c r="AW369" s="12" t="s">
        <v>41</v>
      </c>
      <c r="AX369" s="12" t="s">
        <v>80</v>
      </c>
      <c r="AY369" s="243" t="s">
        <v>198</v>
      </c>
    </row>
    <row r="370" s="13" customFormat="1">
      <c r="B370" s="244"/>
      <c r="C370" s="245"/>
      <c r="D370" s="230" t="s">
        <v>209</v>
      </c>
      <c r="E370" s="246" t="s">
        <v>39</v>
      </c>
      <c r="F370" s="247" t="s">
        <v>211</v>
      </c>
      <c r="G370" s="245"/>
      <c r="H370" s="248">
        <v>60</v>
      </c>
      <c r="I370" s="249"/>
      <c r="J370" s="245"/>
      <c r="K370" s="245"/>
      <c r="L370" s="250"/>
      <c r="M370" s="286"/>
      <c r="N370" s="287"/>
      <c r="O370" s="287"/>
      <c r="P370" s="287"/>
      <c r="Q370" s="287"/>
      <c r="R370" s="287"/>
      <c r="S370" s="287"/>
      <c r="T370" s="288"/>
      <c r="AT370" s="254" t="s">
        <v>209</v>
      </c>
      <c r="AU370" s="254" t="s">
        <v>87</v>
      </c>
      <c r="AV370" s="13" t="s">
        <v>205</v>
      </c>
      <c r="AW370" s="13" t="s">
        <v>41</v>
      </c>
      <c r="AX370" s="13" t="s">
        <v>87</v>
      </c>
      <c r="AY370" s="254" t="s">
        <v>198</v>
      </c>
    </row>
    <row r="371" s="1" customFormat="1" ht="6.96" customHeight="1">
      <c r="B371" s="59"/>
      <c r="C371" s="60"/>
      <c r="D371" s="60"/>
      <c r="E371" s="60"/>
      <c r="F371" s="60"/>
      <c r="G371" s="60"/>
      <c r="H371" s="60"/>
      <c r="I371" s="169"/>
      <c r="J371" s="60"/>
      <c r="K371" s="60"/>
      <c r="L371" s="45"/>
    </row>
  </sheetData>
  <sheetProtection sheet="1" autoFilter="0" formatColumns="0" formatRows="0" objects="1" scenarios="1" spinCount="100000" saltValue="WhXLLlOSfE2it0jxmhXu6/VUCZDwVlvGxHtQx/0InqduXWcw/FbLPEv0+2z9w0KL4rbpxxyoeNYLK0mrK/DiyQ==" hashValue="Rjjxo0Ms3aKScMEAkx9qLU+uMpajXmx+Z4Gz7BCsS8F9CN/ijqnt7avLeHhhibJlnJ2wELBYxrHEGUHHWk4E4w==" algorithmName="SHA-512" password="CC35"/>
  <autoFilter ref="C87:K3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</row>
    <row r="4" ht="24.96" customHeight="1">
      <c r="B4" s="21"/>
      <c r="D4" s="142" t="s">
        <v>114</v>
      </c>
      <c r="L4" s="21"/>
      <c r="M4" s="25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Oprava traťového úseku Milostín - Měcholupy (vybrané úseky)</v>
      </c>
      <c r="F7" s="143"/>
      <c r="G7" s="143"/>
      <c r="H7" s="143"/>
      <c r="L7" s="21"/>
    </row>
    <row r="8" ht="12" customHeight="1">
      <c r="B8" s="21"/>
      <c r="D8" s="143" t="s">
        <v>128</v>
      </c>
      <c r="L8" s="21"/>
    </row>
    <row r="9" s="1" customFormat="1" ht="16.5" customHeight="1">
      <c r="B9" s="45"/>
      <c r="E9" s="144" t="s">
        <v>540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138</v>
      </c>
      <c r="I10" s="145"/>
      <c r="L10" s="45"/>
    </row>
    <row r="11" s="1" customFormat="1" ht="36.96" customHeight="1">
      <c r="B11" s="45"/>
      <c r="E11" s="146" t="s">
        <v>541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30. 1. 2019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7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s="1" customFormat="1" ht="14.4" customHeight="1">
      <c r="B35" s="45"/>
      <c r="D35" s="143" t="s">
        <v>50</v>
      </c>
      <c r="E35" s="143" t="s">
        <v>51</v>
      </c>
      <c r="F35" s="157">
        <f>ROUND((SUM(BE86:BE93)),  2)</f>
        <v>0</v>
      </c>
      <c r="I35" s="158">
        <v>0.20999999999999999</v>
      </c>
      <c r="J35" s="157">
        <f>ROUND(((SUM(BE86:BE93))*I35),  2)</f>
        <v>0</v>
      </c>
      <c r="L35" s="45"/>
    </row>
    <row r="36" s="1" customFormat="1" ht="14.4" customHeight="1">
      <c r="B36" s="45"/>
      <c r="E36" s="143" t="s">
        <v>52</v>
      </c>
      <c r="F36" s="157">
        <f>ROUND((SUM(BF86:BF93)),  2)</f>
        <v>0</v>
      </c>
      <c r="I36" s="158">
        <v>0.14999999999999999</v>
      </c>
      <c r="J36" s="157">
        <f>ROUND(((SUM(BF86:BF93))*I36),  2)</f>
        <v>0</v>
      </c>
      <c r="L36" s="45"/>
    </row>
    <row r="37" hidden="1" s="1" customFormat="1" ht="14.4" customHeight="1">
      <c r="B37" s="45"/>
      <c r="E37" s="143" t="s">
        <v>53</v>
      </c>
      <c r="F37" s="157">
        <f>ROUND((SUM(BG86:BG93)),  2)</f>
        <v>0</v>
      </c>
      <c r="I37" s="158">
        <v>0.20999999999999999</v>
      </c>
      <c r="J37" s="157">
        <f>0</f>
        <v>0</v>
      </c>
      <c r="L37" s="45"/>
    </row>
    <row r="38" hidden="1" s="1" customFormat="1" ht="14.4" customHeight="1">
      <c r="B38" s="45"/>
      <c r="E38" s="143" t="s">
        <v>54</v>
      </c>
      <c r="F38" s="157">
        <f>ROUND((SUM(BH86:BH93)),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ROUND((SUM(BI86:BI93)),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176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Oprava traťového úseku Milostín - Měcholupy (vybrané úseky)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128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540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138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Č21 - Práce SZT při opravě Milostín - Měcholupy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7" t="s">
        <v>24</v>
      </c>
      <c r="J56" s="69" t="str">
        <f>IF(J14="","",J14)</f>
        <v>30. 1. 2019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177</v>
      </c>
      <c r="D61" s="175"/>
      <c r="E61" s="175"/>
      <c r="F61" s="175"/>
      <c r="G61" s="175"/>
      <c r="H61" s="175"/>
      <c r="I61" s="176"/>
      <c r="J61" s="177" t="s">
        <v>178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J86</f>
        <v>0</v>
      </c>
      <c r="K63" s="41"/>
      <c r="L63" s="45"/>
      <c r="AU63" s="18" t="s">
        <v>179</v>
      </c>
    </row>
    <row r="64" s="8" customFormat="1" ht="24.96" customHeight="1">
      <c r="B64" s="179"/>
      <c r="C64" s="180"/>
      <c r="D64" s="181" t="s">
        <v>182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5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183</v>
      </c>
      <c r="D71" s="41"/>
      <c r="E71" s="41"/>
      <c r="F71" s="41"/>
      <c r="G71" s="41"/>
      <c r="H71" s="41"/>
      <c r="I71" s="145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6.5" customHeight="1">
      <c r="B74" s="40"/>
      <c r="C74" s="41"/>
      <c r="D74" s="41"/>
      <c r="E74" s="173" t="str">
        <f>E7</f>
        <v>Oprava traťového úseku Milostín - Měcholupy (vybrané úseky)</v>
      </c>
      <c r="F74" s="33"/>
      <c r="G74" s="33"/>
      <c r="H74" s="33"/>
      <c r="I74" s="145"/>
      <c r="J74" s="41"/>
      <c r="K74" s="41"/>
      <c r="L74" s="45"/>
    </row>
    <row r="75" ht="12" customHeight="1">
      <c r="B75" s="22"/>
      <c r="C75" s="33" t="s">
        <v>128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3" t="s">
        <v>540</v>
      </c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138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Č21 - Práce SZT při opravě Milostín - Měcholupy</v>
      </c>
      <c r="F78" s="41"/>
      <c r="G78" s="41"/>
      <c r="H78" s="41"/>
      <c r="I78" s="145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TO Žatec</v>
      </c>
      <c r="G80" s="41"/>
      <c r="H80" s="41"/>
      <c r="I80" s="147" t="s">
        <v>24</v>
      </c>
      <c r="J80" s="69" t="str">
        <f>IF(J14="","",J14)</f>
        <v>30. 1. 2019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7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7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0" customFormat="1" ht="29.28" customHeight="1">
      <c r="B85" s="192"/>
      <c r="C85" s="193" t="s">
        <v>184</v>
      </c>
      <c r="D85" s="194" t="s">
        <v>65</v>
      </c>
      <c r="E85" s="194" t="s">
        <v>61</v>
      </c>
      <c r="F85" s="194" t="s">
        <v>62</v>
      </c>
      <c r="G85" s="194" t="s">
        <v>185</v>
      </c>
      <c r="H85" s="194" t="s">
        <v>186</v>
      </c>
      <c r="I85" s="195" t="s">
        <v>187</v>
      </c>
      <c r="J85" s="194" t="s">
        <v>178</v>
      </c>
      <c r="K85" s="196" t="s">
        <v>188</v>
      </c>
      <c r="L85" s="197"/>
      <c r="M85" s="89" t="s">
        <v>39</v>
      </c>
      <c r="N85" s="90" t="s">
        <v>50</v>
      </c>
      <c r="O85" s="90" t="s">
        <v>189</v>
      </c>
      <c r="P85" s="90" t="s">
        <v>190</v>
      </c>
      <c r="Q85" s="90" t="s">
        <v>191</v>
      </c>
      <c r="R85" s="90" t="s">
        <v>192</v>
      </c>
      <c r="S85" s="90" t="s">
        <v>193</v>
      </c>
      <c r="T85" s="91" t="s">
        <v>194</v>
      </c>
    </row>
    <row r="86" s="1" customFormat="1" ht="22.8" customHeight="1">
      <c r="B86" s="40"/>
      <c r="C86" s="96" t="s">
        <v>195</v>
      </c>
      <c r="D86" s="41"/>
      <c r="E86" s="41"/>
      <c r="F86" s="41"/>
      <c r="G86" s="41"/>
      <c r="H86" s="41"/>
      <c r="I86" s="145"/>
      <c r="J86" s="198">
        <f>BK86</f>
        <v>0</v>
      </c>
      <c r="K86" s="41"/>
      <c r="L86" s="45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8" t="s">
        <v>79</v>
      </c>
      <c r="AU86" s="18" t="s">
        <v>179</v>
      </c>
      <c r="BK86" s="201">
        <f>BK87</f>
        <v>0</v>
      </c>
    </row>
    <row r="87" s="11" customFormat="1" ht="25.92" customHeight="1">
      <c r="B87" s="202"/>
      <c r="C87" s="203"/>
      <c r="D87" s="204" t="s">
        <v>79</v>
      </c>
      <c r="E87" s="205" t="s">
        <v>451</v>
      </c>
      <c r="F87" s="205" t="s">
        <v>452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SUM(P88:P93)</f>
        <v>0</v>
      </c>
      <c r="Q87" s="210"/>
      <c r="R87" s="211">
        <f>SUM(R88:R93)</f>
        <v>0</v>
      </c>
      <c r="S87" s="210"/>
      <c r="T87" s="212">
        <f>SUM(T88:T93)</f>
        <v>0</v>
      </c>
      <c r="AR87" s="213" t="s">
        <v>205</v>
      </c>
      <c r="AT87" s="214" t="s">
        <v>79</v>
      </c>
      <c r="AU87" s="214" t="s">
        <v>80</v>
      </c>
      <c r="AY87" s="213" t="s">
        <v>198</v>
      </c>
      <c r="BK87" s="215">
        <f>SUM(BK88:BK93)</f>
        <v>0</v>
      </c>
    </row>
    <row r="88" s="1" customFormat="1" ht="22.5" customHeight="1">
      <c r="B88" s="40"/>
      <c r="C88" s="218" t="s">
        <v>87</v>
      </c>
      <c r="D88" s="218" t="s">
        <v>201</v>
      </c>
      <c r="E88" s="219" t="s">
        <v>542</v>
      </c>
      <c r="F88" s="220" t="s">
        <v>543</v>
      </c>
      <c r="G88" s="221" t="s">
        <v>136</v>
      </c>
      <c r="H88" s="222">
        <v>3</v>
      </c>
      <c r="I88" s="223"/>
      <c r="J88" s="224">
        <f>ROUND(I88*H88,2)</f>
        <v>0</v>
      </c>
      <c r="K88" s="220" t="s">
        <v>204</v>
      </c>
      <c r="L88" s="45"/>
      <c r="M88" s="225" t="s">
        <v>39</v>
      </c>
      <c r="N88" s="226" t="s">
        <v>51</v>
      </c>
      <c r="O88" s="81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8" t="s">
        <v>456</v>
      </c>
      <c r="AT88" s="18" t="s">
        <v>201</v>
      </c>
      <c r="AU88" s="18" t="s">
        <v>87</v>
      </c>
      <c r="AY88" s="18" t="s">
        <v>198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8" t="s">
        <v>87</v>
      </c>
      <c r="BK88" s="229">
        <f>ROUND(I88*H88,2)</f>
        <v>0</v>
      </c>
      <c r="BL88" s="18" t="s">
        <v>456</v>
      </c>
      <c r="BM88" s="18" t="s">
        <v>544</v>
      </c>
    </row>
    <row r="89" s="1" customFormat="1" ht="22.5" customHeight="1">
      <c r="B89" s="40"/>
      <c r="C89" s="218" t="s">
        <v>89</v>
      </c>
      <c r="D89" s="218" t="s">
        <v>201</v>
      </c>
      <c r="E89" s="219" t="s">
        <v>545</v>
      </c>
      <c r="F89" s="220" t="s">
        <v>546</v>
      </c>
      <c r="G89" s="221" t="s">
        <v>136</v>
      </c>
      <c r="H89" s="222">
        <v>3</v>
      </c>
      <c r="I89" s="223"/>
      <c r="J89" s="224">
        <f>ROUND(I89*H89,2)</f>
        <v>0</v>
      </c>
      <c r="K89" s="220" t="s">
        <v>204</v>
      </c>
      <c r="L89" s="45"/>
      <c r="M89" s="225" t="s">
        <v>39</v>
      </c>
      <c r="N89" s="226" t="s">
        <v>51</v>
      </c>
      <c r="O89" s="81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18" t="s">
        <v>456</v>
      </c>
      <c r="AT89" s="18" t="s">
        <v>201</v>
      </c>
      <c r="AU89" s="18" t="s">
        <v>87</v>
      </c>
      <c r="AY89" s="18" t="s">
        <v>198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8" t="s">
        <v>87</v>
      </c>
      <c r="BK89" s="229">
        <f>ROUND(I89*H89,2)</f>
        <v>0</v>
      </c>
      <c r="BL89" s="18" t="s">
        <v>456</v>
      </c>
      <c r="BM89" s="18" t="s">
        <v>547</v>
      </c>
    </row>
    <row r="90" s="1" customFormat="1" ht="22.5" customHeight="1">
      <c r="B90" s="40"/>
      <c r="C90" s="218" t="s">
        <v>217</v>
      </c>
      <c r="D90" s="218" t="s">
        <v>201</v>
      </c>
      <c r="E90" s="219" t="s">
        <v>548</v>
      </c>
      <c r="F90" s="220" t="s">
        <v>549</v>
      </c>
      <c r="G90" s="221" t="s">
        <v>136</v>
      </c>
      <c r="H90" s="222">
        <v>4</v>
      </c>
      <c r="I90" s="223"/>
      <c r="J90" s="224">
        <f>ROUND(I90*H90,2)</f>
        <v>0</v>
      </c>
      <c r="K90" s="220" t="s">
        <v>204</v>
      </c>
      <c r="L90" s="45"/>
      <c r="M90" s="225" t="s">
        <v>39</v>
      </c>
      <c r="N90" s="226" t="s">
        <v>51</v>
      </c>
      <c r="O90" s="81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18" t="s">
        <v>456</v>
      </c>
      <c r="AT90" s="18" t="s">
        <v>201</v>
      </c>
      <c r="AU90" s="18" t="s">
        <v>87</v>
      </c>
      <c r="AY90" s="18" t="s">
        <v>198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8" t="s">
        <v>87</v>
      </c>
      <c r="BK90" s="229">
        <f>ROUND(I90*H90,2)</f>
        <v>0</v>
      </c>
      <c r="BL90" s="18" t="s">
        <v>456</v>
      </c>
      <c r="BM90" s="18" t="s">
        <v>550</v>
      </c>
    </row>
    <row r="91" s="1" customFormat="1" ht="22.5" customHeight="1">
      <c r="B91" s="40"/>
      <c r="C91" s="218" t="s">
        <v>205</v>
      </c>
      <c r="D91" s="218" t="s">
        <v>201</v>
      </c>
      <c r="E91" s="219" t="s">
        <v>551</v>
      </c>
      <c r="F91" s="220" t="s">
        <v>552</v>
      </c>
      <c r="G91" s="221" t="s">
        <v>136</v>
      </c>
      <c r="H91" s="222">
        <v>3</v>
      </c>
      <c r="I91" s="223"/>
      <c r="J91" s="224">
        <f>ROUND(I91*H91,2)</f>
        <v>0</v>
      </c>
      <c r="K91" s="220" t="s">
        <v>204</v>
      </c>
      <c r="L91" s="45"/>
      <c r="M91" s="225" t="s">
        <v>39</v>
      </c>
      <c r="N91" s="226" t="s">
        <v>51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456</v>
      </c>
      <c r="AT91" s="18" t="s">
        <v>201</v>
      </c>
      <c r="AU91" s="18" t="s">
        <v>87</v>
      </c>
      <c r="AY91" s="18" t="s">
        <v>198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87</v>
      </c>
      <c r="BK91" s="229">
        <f>ROUND(I91*H91,2)</f>
        <v>0</v>
      </c>
      <c r="BL91" s="18" t="s">
        <v>456</v>
      </c>
      <c r="BM91" s="18" t="s">
        <v>553</v>
      </c>
    </row>
    <row r="92" s="1" customFormat="1" ht="22.5" customHeight="1">
      <c r="B92" s="40"/>
      <c r="C92" s="218" t="s">
        <v>199</v>
      </c>
      <c r="D92" s="218" t="s">
        <v>201</v>
      </c>
      <c r="E92" s="219" t="s">
        <v>554</v>
      </c>
      <c r="F92" s="220" t="s">
        <v>555</v>
      </c>
      <c r="G92" s="221" t="s">
        <v>136</v>
      </c>
      <c r="H92" s="222">
        <v>3</v>
      </c>
      <c r="I92" s="223"/>
      <c r="J92" s="224">
        <f>ROUND(I92*H92,2)</f>
        <v>0</v>
      </c>
      <c r="K92" s="220" t="s">
        <v>204</v>
      </c>
      <c r="L92" s="45"/>
      <c r="M92" s="225" t="s">
        <v>39</v>
      </c>
      <c r="N92" s="226" t="s">
        <v>51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456</v>
      </c>
      <c r="AT92" s="18" t="s">
        <v>201</v>
      </c>
      <c r="AU92" s="18" t="s">
        <v>87</v>
      </c>
      <c r="AY92" s="18" t="s">
        <v>198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87</v>
      </c>
      <c r="BK92" s="229">
        <f>ROUND(I92*H92,2)</f>
        <v>0</v>
      </c>
      <c r="BL92" s="18" t="s">
        <v>456</v>
      </c>
      <c r="BM92" s="18" t="s">
        <v>556</v>
      </c>
    </row>
    <row r="93" s="1" customFormat="1" ht="33.75" customHeight="1">
      <c r="B93" s="40"/>
      <c r="C93" s="218" t="s">
        <v>250</v>
      </c>
      <c r="D93" s="218" t="s">
        <v>201</v>
      </c>
      <c r="E93" s="219" t="s">
        <v>557</v>
      </c>
      <c r="F93" s="220" t="s">
        <v>558</v>
      </c>
      <c r="G93" s="221" t="s">
        <v>136</v>
      </c>
      <c r="H93" s="222">
        <v>4</v>
      </c>
      <c r="I93" s="223"/>
      <c r="J93" s="224">
        <f>ROUND(I93*H93,2)</f>
        <v>0</v>
      </c>
      <c r="K93" s="220" t="s">
        <v>204</v>
      </c>
      <c r="L93" s="45"/>
      <c r="M93" s="289" t="s">
        <v>39</v>
      </c>
      <c r="N93" s="290" t="s">
        <v>51</v>
      </c>
      <c r="O93" s="291"/>
      <c r="P93" s="292">
        <f>O93*H93</f>
        <v>0</v>
      </c>
      <c r="Q93" s="292">
        <v>0</v>
      </c>
      <c r="R93" s="292">
        <f>Q93*H93</f>
        <v>0</v>
      </c>
      <c r="S93" s="292">
        <v>0</v>
      </c>
      <c r="T93" s="293">
        <f>S93*H93</f>
        <v>0</v>
      </c>
      <c r="AR93" s="18" t="s">
        <v>456</v>
      </c>
      <c r="AT93" s="18" t="s">
        <v>201</v>
      </c>
      <c r="AU93" s="18" t="s">
        <v>87</v>
      </c>
      <c r="AY93" s="18" t="s">
        <v>198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8" t="s">
        <v>87</v>
      </c>
      <c r="BK93" s="229">
        <f>ROUND(I93*H93,2)</f>
        <v>0</v>
      </c>
      <c r="BL93" s="18" t="s">
        <v>456</v>
      </c>
      <c r="BM93" s="18" t="s">
        <v>559</v>
      </c>
    </row>
    <row r="94" s="1" customFormat="1" ht="6.96" customHeight="1">
      <c r="B94" s="59"/>
      <c r="C94" s="60"/>
      <c r="D94" s="60"/>
      <c r="E94" s="60"/>
      <c r="F94" s="60"/>
      <c r="G94" s="60"/>
      <c r="H94" s="60"/>
      <c r="I94" s="169"/>
      <c r="J94" s="60"/>
      <c r="K94" s="60"/>
      <c r="L94" s="45"/>
    </row>
  </sheetData>
  <sheetProtection sheet="1" autoFilter="0" formatColumns="0" formatRows="0" objects="1" scenarios="1" spinCount="100000" saltValue="hhrdV01ZjgnXlStyFws34Fq7mm7tIEx/TuudtP+wjasFhqBdoORzrLw8SkAX6LVKWiv45SWUEtGWIjk5UkEvdA==" hashValue="JZ7PQGEbcytKVO9gBhjt9uBXaeSwNkqsfvo72SkNGqiw9AfpZNECMjWK5lUHmB2tZcm9uSmLKPY3VBpqwXE6AA==" algorithmName="SHA-512" password="CC35"/>
  <autoFilter ref="C85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105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</row>
    <row r="4" ht="24.96" customHeight="1">
      <c r="B4" s="21"/>
      <c r="D4" s="142" t="s">
        <v>114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Oprava traťového úseku Milostín - Měcholupy (vybrané úseky)</v>
      </c>
      <c r="F7" s="143"/>
      <c r="G7" s="143"/>
      <c r="H7" s="143"/>
      <c r="L7" s="21"/>
    </row>
    <row r="8" ht="12" customHeight="1">
      <c r="B8" s="21"/>
      <c r="D8" s="143" t="s">
        <v>128</v>
      </c>
      <c r="L8" s="21"/>
    </row>
    <row r="9" s="1" customFormat="1" ht="16.5" customHeight="1">
      <c r="B9" s="45"/>
      <c r="E9" s="144" t="s">
        <v>560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138</v>
      </c>
      <c r="I10" s="145"/>
      <c r="L10" s="45"/>
    </row>
    <row r="11" s="1" customFormat="1" ht="36.96" customHeight="1">
      <c r="B11" s="45"/>
      <c r="E11" s="146" t="s">
        <v>561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30. 1. 2019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7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ROUND((SUM(BE86:BE96)),  2)</f>
        <v>0</v>
      </c>
      <c r="I35" s="158">
        <v>0.20999999999999999</v>
      </c>
      <c r="J35" s="157">
        <f>ROUND(((SUM(BE86:BE96))*I35),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ROUND((SUM(BF86:BF96)),  2)</f>
        <v>0</v>
      </c>
      <c r="I36" s="158">
        <v>0.14999999999999999</v>
      </c>
      <c r="J36" s="157">
        <f>ROUND(((SUM(BF86:BF96))*I36),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ROUND((SUM(BG86:BG96)),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ROUND((SUM(BH86:BH96)),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ROUND((SUM(BI86:BI96)),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176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Oprava traťového úseku Milostín - Měcholupy (vybrané úseky)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128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560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138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Č31 - VRN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7" t="s">
        <v>24</v>
      </c>
      <c r="J56" s="69" t="str">
        <f>IF(J14="","",J14)</f>
        <v>30. 1. 2019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177</v>
      </c>
      <c r="D61" s="175"/>
      <c r="E61" s="175"/>
      <c r="F61" s="175"/>
      <c r="G61" s="175"/>
      <c r="H61" s="175"/>
      <c r="I61" s="176"/>
      <c r="J61" s="177" t="s">
        <v>178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J86</f>
        <v>0</v>
      </c>
      <c r="K63" s="41"/>
      <c r="L63" s="45"/>
      <c r="AU63" s="18" t="s">
        <v>179</v>
      </c>
    </row>
    <row r="64" s="8" customFormat="1" ht="24.96" customHeight="1">
      <c r="B64" s="179"/>
      <c r="C64" s="180"/>
      <c r="D64" s="181" t="s">
        <v>562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5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183</v>
      </c>
      <c r="D71" s="41"/>
      <c r="E71" s="41"/>
      <c r="F71" s="41"/>
      <c r="G71" s="41"/>
      <c r="H71" s="41"/>
      <c r="I71" s="145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6.5" customHeight="1">
      <c r="B74" s="40"/>
      <c r="C74" s="41"/>
      <c r="D74" s="41"/>
      <c r="E74" s="173" t="str">
        <f>E7</f>
        <v>Oprava traťového úseku Milostín - Měcholupy (vybrané úseky)</v>
      </c>
      <c r="F74" s="33"/>
      <c r="G74" s="33"/>
      <c r="H74" s="33"/>
      <c r="I74" s="145"/>
      <c r="J74" s="41"/>
      <c r="K74" s="41"/>
      <c r="L74" s="45"/>
    </row>
    <row r="75" ht="12" customHeight="1">
      <c r="B75" s="22"/>
      <c r="C75" s="33" t="s">
        <v>128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3" t="s">
        <v>560</v>
      </c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138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Č31 - VRN</v>
      </c>
      <c r="F78" s="41"/>
      <c r="G78" s="41"/>
      <c r="H78" s="41"/>
      <c r="I78" s="145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TO Žatec</v>
      </c>
      <c r="G80" s="41"/>
      <c r="H80" s="41"/>
      <c r="I80" s="147" t="s">
        <v>24</v>
      </c>
      <c r="J80" s="69" t="str">
        <f>IF(J14="","",J14)</f>
        <v>30. 1. 2019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7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7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0" customFormat="1" ht="29.28" customHeight="1">
      <c r="B85" s="192"/>
      <c r="C85" s="193" t="s">
        <v>184</v>
      </c>
      <c r="D85" s="194" t="s">
        <v>65</v>
      </c>
      <c r="E85" s="194" t="s">
        <v>61</v>
      </c>
      <c r="F85" s="194" t="s">
        <v>62</v>
      </c>
      <c r="G85" s="194" t="s">
        <v>185</v>
      </c>
      <c r="H85" s="194" t="s">
        <v>186</v>
      </c>
      <c r="I85" s="195" t="s">
        <v>187</v>
      </c>
      <c r="J85" s="194" t="s">
        <v>178</v>
      </c>
      <c r="K85" s="196" t="s">
        <v>188</v>
      </c>
      <c r="L85" s="197"/>
      <c r="M85" s="89" t="s">
        <v>39</v>
      </c>
      <c r="N85" s="90" t="s">
        <v>50</v>
      </c>
      <c r="O85" s="90" t="s">
        <v>189</v>
      </c>
      <c r="P85" s="90" t="s">
        <v>190</v>
      </c>
      <c r="Q85" s="90" t="s">
        <v>191</v>
      </c>
      <c r="R85" s="90" t="s">
        <v>192</v>
      </c>
      <c r="S85" s="90" t="s">
        <v>193</v>
      </c>
      <c r="T85" s="91" t="s">
        <v>194</v>
      </c>
    </row>
    <row r="86" s="1" customFormat="1" ht="22.8" customHeight="1">
      <c r="B86" s="40"/>
      <c r="C86" s="96" t="s">
        <v>195</v>
      </c>
      <c r="D86" s="41"/>
      <c r="E86" s="41"/>
      <c r="F86" s="41"/>
      <c r="G86" s="41"/>
      <c r="H86" s="41"/>
      <c r="I86" s="145"/>
      <c r="J86" s="198">
        <f>BK86</f>
        <v>0</v>
      </c>
      <c r="K86" s="41"/>
      <c r="L86" s="45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8" t="s">
        <v>79</v>
      </c>
      <c r="AU86" s="18" t="s">
        <v>179</v>
      </c>
      <c r="BK86" s="201">
        <f>BK87</f>
        <v>0</v>
      </c>
    </row>
    <row r="87" s="11" customFormat="1" ht="25.92" customHeight="1">
      <c r="B87" s="202"/>
      <c r="C87" s="203"/>
      <c r="D87" s="204" t="s">
        <v>79</v>
      </c>
      <c r="E87" s="205" t="s">
        <v>104</v>
      </c>
      <c r="F87" s="205" t="s">
        <v>101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SUM(P88:P96)</f>
        <v>0</v>
      </c>
      <c r="Q87" s="210"/>
      <c r="R87" s="211">
        <f>SUM(R88:R96)</f>
        <v>0</v>
      </c>
      <c r="S87" s="210"/>
      <c r="T87" s="212">
        <f>SUM(T88:T96)</f>
        <v>0</v>
      </c>
      <c r="AR87" s="213" t="s">
        <v>199</v>
      </c>
      <c r="AT87" s="214" t="s">
        <v>79</v>
      </c>
      <c r="AU87" s="214" t="s">
        <v>80</v>
      </c>
      <c r="AY87" s="213" t="s">
        <v>198</v>
      </c>
      <c r="BK87" s="215">
        <f>SUM(BK88:BK96)</f>
        <v>0</v>
      </c>
    </row>
    <row r="88" s="1" customFormat="1" ht="16.5" customHeight="1">
      <c r="B88" s="40"/>
      <c r="C88" s="218" t="s">
        <v>87</v>
      </c>
      <c r="D88" s="218" t="s">
        <v>201</v>
      </c>
      <c r="E88" s="219" t="s">
        <v>563</v>
      </c>
      <c r="F88" s="220" t="s">
        <v>564</v>
      </c>
      <c r="G88" s="221" t="s">
        <v>565</v>
      </c>
      <c r="H88" s="294"/>
      <c r="I88" s="223"/>
      <c r="J88" s="224">
        <f>ROUND(I88*H88,2)</f>
        <v>0</v>
      </c>
      <c r="K88" s="220" t="s">
        <v>39</v>
      </c>
      <c r="L88" s="45"/>
      <c r="M88" s="225" t="s">
        <v>39</v>
      </c>
      <c r="N88" s="226" t="s">
        <v>53</v>
      </c>
      <c r="O88" s="81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8" t="s">
        <v>205</v>
      </c>
      <c r="AT88" s="18" t="s">
        <v>201</v>
      </c>
      <c r="AU88" s="18" t="s">
        <v>87</v>
      </c>
      <c r="AY88" s="18" t="s">
        <v>198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8" t="s">
        <v>205</v>
      </c>
      <c r="BK88" s="229">
        <f>ROUND(I88*H88,2)</f>
        <v>0</v>
      </c>
      <c r="BL88" s="18" t="s">
        <v>205</v>
      </c>
      <c r="BM88" s="18" t="s">
        <v>566</v>
      </c>
    </row>
    <row r="89" s="1" customFormat="1" ht="16.5" customHeight="1">
      <c r="B89" s="40"/>
      <c r="C89" s="218" t="s">
        <v>89</v>
      </c>
      <c r="D89" s="218" t="s">
        <v>201</v>
      </c>
      <c r="E89" s="219" t="s">
        <v>567</v>
      </c>
      <c r="F89" s="220" t="s">
        <v>568</v>
      </c>
      <c r="G89" s="221" t="s">
        <v>108</v>
      </c>
      <c r="H89" s="222">
        <v>2.8799999999999999</v>
      </c>
      <c r="I89" s="223"/>
      <c r="J89" s="224">
        <f>ROUND(I89*H89,2)</f>
        <v>0</v>
      </c>
      <c r="K89" s="220" t="s">
        <v>39</v>
      </c>
      <c r="L89" s="45"/>
      <c r="M89" s="225" t="s">
        <v>39</v>
      </c>
      <c r="N89" s="226" t="s">
        <v>53</v>
      </c>
      <c r="O89" s="81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18" t="s">
        <v>205</v>
      </c>
      <c r="AT89" s="18" t="s">
        <v>201</v>
      </c>
      <c r="AU89" s="18" t="s">
        <v>87</v>
      </c>
      <c r="AY89" s="18" t="s">
        <v>198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8" t="s">
        <v>205</v>
      </c>
      <c r="BK89" s="229">
        <f>ROUND(I89*H89,2)</f>
        <v>0</v>
      </c>
      <c r="BL89" s="18" t="s">
        <v>205</v>
      </c>
      <c r="BM89" s="18" t="s">
        <v>569</v>
      </c>
    </row>
    <row r="90" s="1" customFormat="1" ht="16.5" customHeight="1">
      <c r="B90" s="40"/>
      <c r="C90" s="218" t="s">
        <v>217</v>
      </c>
      <c r="D90" s="218" t="s">
        <v>201</v>
      </c>
      <c r="E90" s="219" t="s">
        <v>570</v>
      </c>
      <c r="F90" s="220" t="s">
        <v>571</v>
      </c>
      <c r="G90" s="221" t="s">
        <v>136</v>
      </c>
      <c r="H90" s="222">
        <v>1</v>
      </c>
      <c r="I90" s="223"/>
      <c r="J90" s="224">
        <f>ROUND(I90*H90,2)</f>
        <v>0</v>
      </c>
      <c r="K90" s="220" t="s">
        <v>39</v>
      </c>
      <c r="L90" s="45"/>
      <c r="M90" s="225" t="s">
        <v>39</v>
      </c>
      <c r="N90" s="226" t="s">
        <v>53</v>
      </c>
      <c r="O90" s="81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18" t="s">
        <v>205</v>
      </c>
      <c r="AT90" s="18" t="s">
        <v>201</v>
      </c>
      <c r="AU90" s="18" t="s">
        <v>87</v>
      </c>
      <c r="AY90" s="18" t="s">
        <v>198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8" t="s">
        <v>205</v>
      </c>
      <c r="BK90" s="229">
        <f>ROUND(I90*H90,2)</f>
        <v>0</v>
      </c>
      <c r="BL90" s="18" t="s">
        <v>205</v>
      </c>
      <c r="BM90" s="18" t="s">
        <v>572</v>
      </c>
    </row>
    <row r="91" s="1" customFormat="1" ht="16.5" customHeight="1">
      <c r="B91" s="40"/>
      <c r="C91" s="218" t="s">
        <v>205</v>
      </c>
      <c r="D91" s="218" t="s">
        <v>201</v>
      </c>
      <c r="E91" s="219" t="s">
        <v>573</v>
      </c>
      <c r="F91" s="220" t="s">
        <v>574</v>
      </c>
      <c r="G91" s="221" t="s">
        <v>136</v>
      </c>
      <c r="H91" s="222">
        <v>1</v>
      </c>
      <c r="I91" s="223"/>
      <c r="J91" s="224">
        <f>ROUND(I91*H91,2)</f>
        <v>0</v>
      </c>
      <c r="K91" s="220" t="s">
        <v>39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205</v>
      </c>
      <c r="AT91" s="18" t="s">
        <v>201</v>
      </c>
      <c r="AU91" s="18" t="s">
        <v>87</v>
      </c>
      <c r="AY91" s="18" t="s">
        <v>198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205</v>
      </c>
      <c r="BK91" s="229">
        <f>ROUND(I91*H91,2)</f>
        <v>0</v>
      </c>
      <c r="BL91" s="18" t="s">
        <v>205</v>
      </c>
      <c r="BM91" s="18" t="s">
        <v>575</v>
      </c>
    </row>
    <row r="92" s="1" customFormat="1" ht="16.5" customHeight="1">
      <c r="B92" s="40"/>
      <c r="C92" s="218" t="s">
        <v>199</v>
      </c>
      <c r="D92" s="218" t="s">
        <v>201</v>
      </c>
      <c r="E92" s="219" t="s">
        <v>576</v>
      </c>
      <c r="F92" s="220" t="s">
        <v>577</v>
      </c>
      <c r="G92" s="221" t="s">
        <v>578</v>
      </c>
      <c r="H92" s="222">
        <v>1</v>
      </c>
      <c r="I92" s="223"/>
      <c r="J92" s="224">
        <f>ROUND(I92*H92,2)</f>
        <v>0</v>
      </c>
      <c r="K92" s="220" t="s">
        <v>39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205</v>
      </c>
      <c r="AT92" s="18" t="s">
        <v>201</v>
      </c>
      <c r="AU92" s="18" t="s">
        <v>87</v>
      </c>
      <c r="AY92" s="18" t="s">
        <v>198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205</v>
      </c>
      <c r="BK92" s="229">
        <f>ROUND(I92*H92,2)</f>
        <v>0</v>
      </c>
      <c r="BL92" s="18" t="s">
        <v>205</v>
      </c>
      <c r="BM92" s="18" t="s">
        <v>579</v>
      </c>
    </row>
    <row r="93" s="1" customFormat="1" ht="16.5" customHeight="1">
      <c r="B93" s="40"/>
      <c r="C93" s="218" t="s">
        <v>250</v>
      </c>
      <c r="D93" s="218" t="s">
        <v>201</v>
      </c>
      <c r="E93" s="219" t="s">
        <v>580</v>
      </c>
      <c r="F93" s="220" t="s">
        <v>581</v>
      </c>
      <c r="G93" s="221" t="s">
        <v>136</v>
      </c>
      <c r="H93" s="222">
        <v>5</v>
      </c>
      <c r="I93" s="223"/>
      <c r="J93" s="224">
        <f>ROUND(I93*H93,2)</f>
        <v>0</v>
      </c>
      <c r="K93" s="220" t="s">
        <v>39</v>
      </c>
      <c r="L93" s="45"/>
      <c r="M93" s="225" t="s">
        <v>39</v>
      </c>
      <c r="N93" s="226" t="s">
        <v>53</v>
      </c>
      <c r="O93" s="81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18" t="s">
        <v>205</v>
      </c>
      <c r="AT93" s="18" t="s">
        <v>201</v>
      </c>
      <c r="AU93" s="18" t="s">
        <v>87</v>
      </c>
      <c r="AY93" s="18" t="s">
        <v>198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8" t="s">
        <v>205</v>
      </c>
      <c r="BK93" s="229">
        <f>ROUND(I93*H93,2)</f>
        <v>0</v>
      </c>
      <c r="BL93" s="18" t="s">
        <v>205</v>
      </c>
      <c r="BM93" s="18" t="s">
        <v>582</v>
      </c>
    </row>
    <row r="94" s="1" customFormat="1" ht="16.5" customHeight="1">
      <c r="B94" s="40"/>
      <c r="C94" s="218" t="s">
        <v>254</v>
      </c>
      <c r="D94" s="218" t="s">
        <v>201</v>
      </c>
      <c r="E94" s="219" t="s">
        <v>583</v>
      </c>
      <c r="F94" s="220" t="s">
        <v>584</v>
      </c>
      <c r="G94" s="221" t="s">
        <v>145</v>
      </c>
      <c r="H94" s="222">
        <v>3415</v>
      </c>
      <c r="I94" s="223"/>
      <c r="J94" s="224">
        <f>ROUND(I94*H94,2)</f>
        <v>0</v>
      </c>
      <c r="K94" s="220" t="s">
        <v>39</v>
      </c>
      <c r="L94" s="45"/>
      <c r="M94" s="225" t="s">
        <v>39</v>
      </c>
      <c r="N94" s="226" t="s">
        <v>53</v>
      </c>
      <c r="O94" s="81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18" t="s">
        <v>205</v>
      </c>
      <c r="AT94" s="18" t="s">
        <v>201</v>
      </c>
      <c r="AU94" s="18" t="s">
        <v>87</v>
      </c>
      <c r="AY94" s="18" t="s">
        <v>198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8" t="s">
        <v>205</v>
      </c>
      <c r="BK94" s="229">
        <f>ROUND(I94*H94,2)</f>
        <v>0</v>
      </c>
      <c r="BL94" s="18" t="s">
        <v>205</v>
      </c>
      <c r="BM94" s="18" t="s">
        <v>585</v>
      </c>
    </row>
    <row r="95" s="1" customFormat="1">
      <c r="B95" s="40"/>
      <c r="C95" s="41"/>
      <c r="D95" s="230" t="s">
        <v>586</v>
      </c>
      <c r="E95" s="41"/>
      <c r="F95" s="231" t="s">
        <v>587</v>
      </c>
      <c r="G95" s="41"/>
      <c r="H95" s="41"/>
      <c r="I95" s="145"/>
      <c r="J95" s="41"/>
      <c r="K95" s="41"/>
      <c r="L95" s="45"/>
      <c r="M95" s="232"/>
      <c r="N95" s="81"/>
      <c r="O95" s="81"/>
      <c r="P95" s="81"/>
      <c r="Q95" s="81"/>
      <c r="R95" s="81"/>
      <c r="S95" s="81"/>
      <c r="T95" s="82"/>
      <c r="AT95" s="18" t="s">
        <v>586</v>
      </c>
      <c r="AU95" s="18" t="s">
        <v>87</v>
      </c>
    </row>
    <row r="96" s="1" customFormat="1" ht="16.5" customHeight="1">
      <c r="B96" s="40"/>
      <c r="C96" s="218" t="s">
        <v>260</v>
      </c>
      <c r="D96" s="218" t="s">
        <v>201</v>
      </c>
      <c r="E96" s="219" t="s">
        <v>588</v>
      </c>
      <c r="F96" s="220" t="s">
        <v>589</v>
      </c>
      <c r="G96" s="221" t="s">
        <v>108</v>
      </c>
      <c r="H96" s="222">
        <v>3.415</v>
      </c>
      <c r="I96" s="223"/>
      <c r="J96" s="224">
        <f>ROUND(I96*H96,2)</f>
        <v>0</v>
      </c>
      <c r="K96" s="220" t="s">
        <v>39</v>
      </c>
      <c r="L96" s="45"/>
      <c r="M96" s="289" t="s">
        <v>39</v>
      </c>
      <c r="N96" s="290" t="s">
        <v>53</v>
      </c>
      <c r="O96" s="291"/>
      <c r="P96" s="292">
        <f>O96*H96</f>
        <v>0</v>
      </c>
      <c r="Q96" s="292">
        <v>0</v>
      </c>
      <c r="R96" s="292">
        <f>Q96*H96</f>
        <v>0</v>
      </c>
      <c r="S96" s="292">
        <v>0</v>
      </c>
      <c r="T96" s="293">
        <f>S96*H96</f>
        <v>0</v>
      </c>
      <c r="AR96" s="18" t="s">
        <v>205</v>
      </c>
      <c r="AT96" s="18" t="s">
        <v>201</v>
      </c>
      <c r="AU96" s="18" t="s">
        <v>87</v>
      </c>
      <c r="AY96" s="18" t="s">
        <v>198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205</v>
      </c>
      <c r="BK96" s="229">
        <f>ROUND(I96*H96,2)</f>
        <v>0</v>
      </c>
      <c r="BL96" s="18" t="s">
        <v>205</v>
      </c>
      <c r="BM96" s="18" t="s">
        <v>590</v>
      </c>
    </row>
    <row r="97" s="1" customFormat="1" ht="6.96" customHeight="1">
      <c r="B97" s="59"/>
      <c r="C97" s="60"/>
      <c r="D97" s="60"/>
      <c r="E97" s="60"/>
      <c r="F97" s="60"/>
      <c r="G97" s="60"/>
      <c r="H97" s="60"/>
      <c r="I97" s="169"/>
      <c r="J97" s="60"/>
      <c r="K97" s="60"/>
      <c r="L97" s="45"/>
    </row>
  </sheetData>
  <sheetProtection sheet="1" autoFilter="0" formatColumns="0" formatRows="0" objects="1" scenarios="1" spinCount="100000" saltValue="9sIEAkg0/FujWJEu6ufb5wgReRuDEyM7bmwc4c4ggj+c+Bbv7hsrGYPbbdtCuT8bbqtRTbhLLp2wPjP5IoCUmQ==" hashValue="POwEu6JXFR+UUFVIcfyBoToSiwdGadQUfymf7EvhAiu+vK3v4izqtLyyjO6ZQAzOiJqobr7nZqsWNfp7LSNnvw==" algorithmName="SHA-512" password="CC35"/>
  <autoFilter ref="C85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5" customWidth="1"/>
    <col min="2" max="2" width="1.664063" style="295" customWidth="1"/>
    <col min="3" max="4" width="5" style="295" customWidth="1"/>
    <col min="5" max="5" width="11.67" style="295" customWidth="1"/>
    <col min="6" max="6" width="9.17" style="295" customWidth="1"/>
    <col min="7" max="7" width="5" style="295" customWidth="1"/>
    <col min="8" max="8" width="77.83" style="295" customWidth="1"/>
    <col min="9" max="10" width="20" style="295" customWidth="1"/>
    <col min="11" max="11" width="1.664063" style="295" customWidth="1"/>
  </cols>
  <sheetData>
    <row r="1" ht="37.5" customHeight="1"/>
    <row r="2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6" customFormat="1" ht="45" customHeight="1">
      <c r="B3" s="299"/>
      <c r="C3" s="300" t="s">
        <v>591</v>
      </c>
      <c r="D3" s="300"/>
      <c r="E3" s="300"/>
      <c r="F3" s="300"/>
      <c r="G3" s="300"/>
      <c r="H3" s="300"/>
      <c r="I3" s="300"/>
      <c r="J3" s="300"/>
      <c r="K3" s="301"/>
    </row>
    <row r="4" ht="25.5" customHeight="1">
      <c r="B4" s="302"/>
      <c r="C4" s="303" t="s">
        <v>592</v>
      </c>
      <c r="D4" s="303"/>
      <c r="E4" s="303"/>
      <c r="F4" s="303"/>
      <c r="G4" s="303"/>
      <c r="H4" s="303"/>
      <c r="I4" s="303"/>
      <c r="J4" s="303"/>
      <c r="K4" s="304"/>
    </row>
    <row r="5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ht="15" customHeight="1">
      <c r="B6" s="302"/>
      <c r="C6" s="306" t="s">
        <v>593</v>
      </c>
      <c r="D6" s="306"/>
      <c r="E6" s="306"/>
      <c r="F6" s="306"/>
      <c r="G6" s="306"/>
      <c r="H6" s="306"/>
      <c r="I6" s="306"/>
      <c r="J6" s="306"/>
      <c r="K6" s="304"/>
    </row>
    <row r="7" ht="15" customHeight="1">
      <c r="B7" s="307"/>
      <c r="C7" s="306" t="s">
        <v>594</v>
      </c>
      <c r="D7" s="306"/>
      <c r="E7" s="306"/>
      <c r="F7" s="306"/>
      <c r="G7" s="306"/>
      <c r="H7" s="306"/>
      <c r="I7" s="306"/>
      <c r="J7" s="306"/>
      <c r="K7" s="304"/>
    </row>
    <row r="8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ht="15" customHeight="1">
      <c r="B9" s="307"/>
      <c r="C9" s="306" t="s">
        <v>595</v>
      </c>
      <c r="D9" s="306"/>
      <c r="E9" s="306"/>
      <c r="F9" s="306"/>
      <c r="G9" s="306"/>
      <c r="H9" s="306"/>
      <c r="I9" s="306"/>
      <c r="J9" s="306"/>
      <c r="K9" s="304"/>
    </row>
    <row r="10" ht="15" customHeight="1">
      <c r="B10" s="307"/>
      <c r="C10" s="306"/>
      <c r="D10" s="306" t="s">
        <v>596</v>
      </c>
      <c r="E10" s="306"/>
      <c r="F10" s="306"/>
      <c r="G10" s="306"/>
      <c r="H10" s="306"/>
      <c r="I10" s="306"/>
      <c r="J10" s="306"/>
      <c r="K10" s="304"/>
    </row>
    <row r="11" ht="15" customHeight="1">
      <c r="B11" s="307"/>
      <c r="C11" s="308"/>
      <c r="D11" s="306" t="s">
        <v>597</v>
      </c>
      <c r="E11" s="306"/>
      <c r="F11" s="306"/>
      <c r="G11" s="306"/>
      <c r="H11" s="306"/>
      <c r="I11" s="306"/>
      <c r="J11" s="306"/>
      <c r="K11" s="304"/>
    </row>
    <row r="12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ht="15" customHeight="1">
      <c r="B13" s="307"/>
      <c r="C13" s="308"/>
      <c r="D13" s="309" t="s">
        <v>598</v>
      </c>
      <c r="E13" s="306"/>
      <c r="F13" s="306"/>
      <c r="G13" s="306"/>
      <c r="H13" s="306"/>
      <c r="I13" s="306"/>
      <c r="J13" s="306"/>
      <c r="K13" s="304"/>
    </row>
    <row r="14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ht="15" customHeight="1">
      <c r="B15" s="307"/>
      <c r="C15" s="308"/>
      <c r="D15" s="306" t="s">
        <v>599</v>
      </c>
      <c r="E15" s="306"/>
      <c r="F15" s="306"/>
      <c r="G15" s="306"/>
      <c r="H15" s="306"/>
      <c r="I15" s="306"/>
      <c r="J15" s="306"/>
      <c r="K15" s="304"/>
    </row>
    <row r="16" ht="15" customHeight="1">
      <c r="B16" s="307"/>
      <c r="C16" s="308"/>
      <c r="D16" s="306" t="s">
        <v>600</v>
      </c>
      <c r="E16" s="306"/>
      <c r="F16" s="306"/>
      <c r="G16" s="306"/>
      <c r="H16" s="306"/>
      <c r="I16" s="306"/>
      <c r="J16" s="306"/>
      <c r="K16" s="304"/>
    </row>
    <row r="17" ht="15" customHeight="1">
      <c r="B17" s="307"/>
      <c r="C17" s="308"/>
      <c r="D17" s="306" t="s">
        <v>601</v>
      </c>
      <c r="E17" s="306"/>
      <c r="F17" s="306"/>
      <c r="G17" s="306"/>
      <c r="H17" s="306"/>
      <c r="I17" s="306"/>
      <c r="J17" s="306"/>
      <c r="K17" s="304"/>
    </row>
    <row r="18" ht="15" customHeight="1">
      <c r="B18" s="307"/>
      <c r="C18" s="308"/>
      <c r="D18" s="308"/>
      <c r="E18" s="310" t="s">
        <v>86</v>
      </c>
      <c r="F18" s="306" t="s">
        <v>602</v>
      </c>
      <c r="G18" s="306"/>
      <c r="H18" s="306"/>
      <c r="I18" s="306"/>
      <c r="J18" s="306"/>
      <c r="K18" s="304"/>
    </row>
    <row r="19" ht="15" customHeight="1">
      <c r="B19" s="307"/>
      <c r="C19" s="308"/>
      <c r="D19" s="308"/>
      <c r="E19" s="310" t="s">
        <v>603</v>
      </c>
      <c r="F19" s="306" t="s">
        <v>604</v>
      </c>
      <c r="G19" s="306"/>
      <c r="H19" s="306"/>
      <c r="I19" s="306"/>
      <c r="J19" s="306"/>
      <c r="K19" s="304"/>
    </row>
    <row r="20" ht="15" customHeight="1">
      <c r="B20" s="307"/>
      <c r="C20" s="308"/>
      <c r="D20" s="308"/>
      <c r="E20" s="310" t="s">
        <v>605</v>
      </c>
      <c r="F20" s="306" t="s">
        <v>606</v>
      </c>
      <c r="G20" s="306"/>
      <c r="H20" s="306"/>
      <c r="I20" s="306"/>
      <c r="J20" s="306"/>
      <c r="K20" s="304"/>
    </row>
    <row r="21" ht="15" customHeight="1">
      <c r="B21" s="307"/>
      <c r="C21" s="308"/>
      <c r="D21" s="308"/>
      <c r="E21" s="310" t="s">
        <v>607</v>
      </c>
      <c r="F21" s="306" t="s">
        <v>608</v>
      </c>
      <c r="G21" s="306"/>
      <c r="H21" s="306"/>
      <c r="I21" s="306"/>
      <c r="J21" s="306"/>
      <c r="K21" s="304"/>
    </row>
    <row r="22" ht="15" customHeight="1">
      <c r="B22" s="307"/>
      <c r="C22" s="308"/>
      <c r="D22" s="308"/>
      <c r="E22" s="310" t="s">
        <v>451</v>
      </c>
      <c r="F22" s="306" t="s">
        <v>452</v>
      </c>
      <c r="G22" s="306"/>
      <c r="H22" s="306"/>
      <c r="I22" s="306"/>
      <c r="J22" s="306"/>
      <c r="K22" s="304"/>
    </row>
    <row r="23" ht="15" customHeight="1">
      <c r="B23" s="307"/>
      <c r="C23" s="308"/>
      <c r="D23" s="308"/>
      <c r="E23" s="310" t="s">
        <v>93</v>
      </c>
      <c r="F23" s="306" t="s">
        <v>609</v>
      </c>
      <c r="G23" s="306"/>
      <c r="H23" s="306"/>
      <c r="I23" s="306"/>
      <c r="J23" s="306"/>
      <c r="K23" s="304"/>
    </row>
    <row r="24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ht="15" customHeight="1">
      <c r="B25" s="307"/>
      <c r="C25" s="306" t="s">
        <v>610</v>
      </c>
      <c r="D25" s="306"/>
      <c r="E25" s="306"/>
      <c r="F25" s="306"/>
      <c r="G25" s="306"/>
      <c r="H25" s="306"/>
      <c r="I25" s="306"/>
      <c r="J25" s="306"/>
      <c r="K25" s="304"/>
    </row>
    <row r="26" ht="15" customHeight="1">
      <c r="B26" s="307"/>
      <c r="C26" s="306" t="s">
        <v>611</v>
      </c>
      <c r="D26" s="306"/>
      <c r="E26" s="306"/>
      <c r="F26" s="306"/>
      <c r="G26" s="306"/>
      <c r="H26" s="306"/>
      <c r="I26" s="306"/>
      <c r="J26" s="306"/>
      <c r="K26" s="304"/>
    </row>
    <row r="27" ht="15" customHeight="1">
      <c r="B27" s="307"/>
      <c r="C27" s="306"/>
      <c r="D27" s="306" t="s">
        <v>612</v>
      </c>
      <c r="E27" s="306"/>
      <c r="F27" s="306"/>
      <c r="G27" s="306"/>
      <c r="H27" s="306"/>
      <c r="I27" s="306"/>
      <c r="J27" s="306"/>
      <c r="K27" s="304"/>
    </row>
    <row r="28" ht="15" customHeight="1">
      <c r="B28" s="307"/>
      <c r="C28" s="308"/>
      <c r="D28" s="306" t="s">
        <v>613</v>
      </c>
      <c r="E28" s="306"/>
      <c r="F28" s="306"/>
      <c r="G28" s="306"/>
      <c r="H28" s="306"/>
      <c r="I28" s="306"/>
      <c r="J28" s="306"/>
      <c r="K28" s="304"/>
    </row>
    <row r="29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ht="15" customHeight="1">
      <c r="B30" s="307"/>
      <c r="C30" s="308"/>
      <c r="D30" s="306" t="s">
        <v>614</v>
      </c>
      <c r="E30" s="306"/>
      <c r="F30" s="306"/>
      <c r="G30" s="306"/>
      <c r="H30" s="306"/>
      <c r="I30" s="306"/>
      <c r="J30" s="306"/>
      <c r="K30" s="304"/>
    </row>
    <row r="31" ht="15" customHeight="1">
      <c r="B31" s="307"/>
      <c r="C31" s="308"/>
      <c r="D31" s="306" t="s">
        <v>615</v>
      </c>
      <c r="E31" s="306"/>
      <c r="F31" s="306"/>
      <c r="G31" s="306"/>
      <c r="H31" s="306"/>
      <c r="I31" s="306"/>
      <c r="J31" s="306"/>
      <c r="K31" s="304"/>
    </row>
    <row r="32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ht="15" customHeight="1">
      <c r="B33" s="307"/>
      <c r="C33" s="308"/>
      <c r="D33" s="306" t="s">
        <v>616</v>
      </c>
      <c r="E33" s="306"/>
      <c r="F33" s="306"/>
      <c r="G33" s="306"/>
      <c r="H33" s="306"/>
      <c r="I33" s="306"/>
      <c r="J33" s="306"/>
      <c r="K33" s="304"/>
    </row>
    <row r="34" ht="15" customHeight="1">
      <c r="B34" s="307"/>
      <c r="C34" s="308"/>
      <c r="D34" s="306" t="s">
        <v>617</v>
      </c>
      <c r="E34" s="306"/>
      <c r="F34" s="306"/>
      <c r="G34" s="306"/>
      <c r="H34" s="306"/>
      <c r="I34" s="306"/>
      <c r="J34" s="306"/>
      <c r="K34" s="304"/>
    </row>
    <row r="35" ht="15" customHeight="1">
      <c r="B35" s="307"/>
      <c r="C35" s="308"/>
      <c r="D35" s="306" t="s">
        <v>618</v>
      </c>
      <c r="E35" s="306"/>
      <c r="F35" s="306"/>
      <c r="G35" s="306"/>
      <c r="H35" s="306"/>
      <c r="I35" s="306"/>
      <c r="J35" s="306"/>
      <c r="K35" s="304"/>
    </row>
    <row r="36" ht="15" customHeight="1">
      <c r="B36" s="307"/>
      <c r="C36" s="308"/>
      <c r="D36" s="306"/>
      <c r="E36" s="309" t="s">
        <v>184</v>
      </c>
      <c r="F36" s="306"/>
      <c r="G36" s="306" t="s">
        <v>619</v>
      </c>
      <c r="H36" s="306"/>
      <c r="I36" s="306"/>
      <c r="J36" s="306"/>
      <c r="K36" s="304"/>
    </row>
    <row r="37" ht="30.75" customHeight="1">
      <c r="B37" s="307"/>
      <c r="C37" s="308"/>
      <c r="D37" s="306"/>
      <c r="E37" s="309" t="s">
        <v>620</v>
      </c>
      <c r="F37" s="306"/>
      <c r="G37" s="306" t="s">
        <v>621</v>
      </c>
      <c r="H37" s="306"/>
      <c r="I37" s="306"/>
      <c r="J37" s="306"/>
      <c r="K37" s="304"/>
    </row>
    <row r="38" ht="15" customHeight="1">
      <c r="B38" s="307"/>
      <c r="C38" s="308"/>
      <c r="D38" s="306"/>
      <c r="E38" s="309" t="s">
        <v>61</v>
      </c>
      <c r="F38" s="306"/>
      <c r="G38" s="306" t="s">
        <v>622</v>
      </c>
      <c r="H38" s="306"/>
      <c r="I38" s="306"/>
      <c r="J38" s="306"/>
      <c r="K38" s="304"/>
    </row>
    <row r="39" ht="15" customHeight="1">
      <c r="B39" s="307"/>
      <c r="C39" s="308"/>
      <c r="D39" s="306"/>
      <c r="E39" s="309" t="s">
        <v>62</v>
      </c>
      <c r="F39" s="306"/>
      <c r="G39" s="306" t="s">
        <v>623</v>
      </c>
      <c r="H39" s="306"/>
      <c r="I39" s="306"/>
      <c r="J39" s="306"/>
      <c r="K39" s="304"/>
    </row>
    <row r="40" ht="15" customHeight="1">
      <c r="B40" s="307"/>
      <c r="C40" s="308"/>
      <c r="D40" s="306"/>
      <c r="E40" s="309" t="s">
        <v>185</v>
      </c>
      <c r="F40" s="306"/>
      <c r="G40" s="306" t="s">
        <v>624</v>
      </c>
      <c r="H40" s="306"/>
      <c r="I40" s="306"/>
      <c r="J40" s="306"/>
      <c r="K40" s="304"/>
    </row>
    <row r="41" ht="15" customHeight="1">
      <c r="B41" s="307"/>
      <c r="C41" s="308"/>
      <c r="D41" s="306"/>
      <c r="E41" s="309" t="s">
        <v>186</v>
      </c>
      <c r="F41" s="306"/>
      <c r="G41" s="306" t="s">
        <v>625</v>
      </c>
      <c r="H41" s="306"/>
      <c r="I41" s="306"/>
      <c r="J41" s="306"/>
      <c r="K41" s="304"/>
    </row>
    <row r="42" ht="15" customHeight="1">
      <c r="B42" s="307"/>
      <c r="C42" s="308"/>
      <c r="D42" s="306"/>
      <c r="E42" s="309" t="s">
        <v>626</v>
      </c>
      <c r="F42" s="306"/>
      <c r="G42" s="306" t="s">
        <v>627</v>
      </c>
      <c r="H42" s="306"/>
      <c r="I42" s="306"/>
      <c r="J42" s="306"/>
      <c r="K42" s="304"/>
    </row>
    <row r="43" ht="15" customHeight="1">
      <c r="B43" s="307"/>
      <c r="C43" s="308"/>
      <c r="D43" s="306"/>
      <c r="E43" s="309"/>
      <c r="F43" s="306"/>
      <c r="G43" s="306" t="s">
        <v>628</v>
      </c>
      <c r="H43" s="306"/>
      <c r="I43" s="306"/>
      <c r="J43" s="306"/>
      <c r="K43" s="304"/>
    </row>
    <row r="44" ht="15" customHeight="1">
      <c r="B44" s="307"/>
      <c r="C44" s="308"/>
      <c r="D44" s="306"/>
      <c r="E44" s="309" t="s">
        <v>629</v>
      </c>
      <c r="F44" s="306"/>
      <c r="G44" s="306" t="s">
        <v>630</v>
      </c>
      <c r="H44" s="306"/>
      <c r="I44" s="306"/>
      <c r="J44" s="306"/>
      <c r="K44" s="304"/>
    </row>
    <row r="45" ht="15" customHeight="1">
      <c r="B45" s="307"/>
      <c r="C45" s="308"/>
      <c r="D45" s="306"/>
      <c r="E45" s="309" t="s">
        <v>188</v>
      </c>
      <c r="F45" s="306"/>
      <c r="G45" s="306" t="s">
        <v>631</v>
      </c>
      <c r="H45" s="306"/>
      <c r="I45" s="306"/>
      <c r="J45" s="306"/>
      <c r="K45" s="304"/>
    </row>
    <row r="46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ht="15" customHeight="1">
      <c r="B47" s="307"/>
      <c r="C47" s="308"/>
      <c r="D47" s="306" t="s">
        <v>632</v>
      </c>
      <c r="E47" s="306"/>
      <c r="F47" s="306"/>
      <c r="G47" s="306"/>
      <c r="H47" s="306"/>
      <c r="I47" s="306"/>
      <c r="J47" s="306"/>
      <c r="K47" s="304"/>
    </row>
    <row r="48" ht="15" customHeight="1">
      <c r="B48" s="307"/>
      <c r="C48" s="308"/>
      <c r="D48" s="308"/>
      <c r="E48" s="306" t="s">
        <v>633</v>
      </c>
      <c r="F48" s="306"/>
      <c r="G48" s="306"/>
      <c r="H48" s="306"/>
      <c r="I48" s="306"/>
      <c r="J48" s="306"/>
      <c r="K48" s="304"/>
    </row>
    <row r="49" ht="15" customHeight="1">
      <c r="B49" s="307"/>
      <c r="C49" s="308"/>
      <c r="D49" s="308"/>
      <c r="E49" s="306" t="s">
        <v>634</v>
      </c>
      <c r="F49" s="306"/>
      <c r="G49" s="306"/>
      <c r="H49" s="306"/>
      <c r="I49" s="306"/>
      <c r="J49" s="306"/>
      <c r="K49" s="304"/>
    </row>
    <row r="50" ht="15" customHeight="1">
      <c r="B50" s="307"/>
      <c r="C50" s="308"/>
      <c r="D50" s="308"/>
      <c r="E50" s="306" t="s">
        <v>635</v>
      </c>
      <c r="F50" s="306"/>
      <c r="G50" s="306"/>
      <c r="H50" s="306"/>
      <c r="I50" s="306"/>
      <c r="J50" s="306"/>
      <c r="K50" s="304"/>
    </row>
    <row r="51" ht="15" customHeight="1">
      <c r="B51" s="307"/>
      <c r="C51" s="308"/>
      <c r="D51" s="306" t="s">
        <v>636</v>
      </c>
      <c r="E51" s="306"/>
      <c r="F51" s="306"/>
      <c r="G51" s="306"/>
      <c r="H51" s="306"/>
      <c r="I51" s="306"/>
      <c r="J51" s="306"/>
      <c r="K51" s="304"/>
    </row>
    <row r="52" ht="25.5" customHeight="1">
      <c r="B52" s="302"/>
      <c r="C52" s="303" t="s">
        <v>637</v>
      </c>
      <c r="D52" s="303"/>
      <c r="E52" s="303"/>
      <c r="F52" s="303"/>
      <c r="G52" s="303"/>
      <c r="H52" s="303"/>
      <c r="I52" s="303"/>
      <c r="J52" s="303"/>
      <c r="K52" s="304"/>
    </row>
    <row r="53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ht="15" customHeight="1">
      <c r="B54" s="302"/>
      <c r="C54" s="306" t="s">
        <v>638</v>
      </c>
      <c r="D54" s="306"/>
      <c r="E54" s="306"/>
      <c r="F54" s="306"/>
      <c r="G54" s="306"/>
      <c r="H54" s="306"/>
      <c r="I54" s="306"/>
      <c r="J54" s="306"/>
      <c r="K54" s="304"/>
    </row>
    <row r="55" ht="15" customHeight="1">
      <c r="B55" s="302"/>
      <c r="C55" s="306" t="s">
        <v>639</v>
      </c>
      <c r="D55" s="306"/>
      <c r="E55" s="306"/>
      <c r="F55" s="306"/>
      <c r="G55" s="306"/>
      <c r="H55" s="306"/>
      <c r="I55" s="306"/>
      <c r="J55" s="306"/>
      <c r="K55" s="304"/>
    </row>
    <row r="56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ht="15" customHeight="1">
      <c r="B57" s="302"/>
      <c r="C57" s="306" t="s">
        <v>640</v>
      </c>
      <c r="D57" s="306"/>
      <c r="E57" s="306"/>
      <c r="F57" s="306"/>
      <c r="G57" s="306"/>
      <c r="H57" s="306"/>
      <c r="I57" s="306"/>
      <c r="J57" s="306"/>
      <c r="K57" s="304"/>
    </row>
    <row r="58" ht="15" customHeight="1">
      <c r="B58" s="302"/>
      <c r="C58" s="308"/>
      <c r="D58" s="306" t="s">
        <v>641</v>
      </c>
      <c r="E58" s="306"/>
      <c r="F58" s="306"/>
      <c r="G58" s="306"/>
      <c r="H58" s="306"/>
      <c r="I58" s="306"/>
      <c r="J58" s="306"/>
      <c r="K58" s="304"/>
    </row>
    <row r="59" ht="15" customHeight="1">
      <c r="B59" s="302"/>
      <c r="C59" s="308"/>
      <c r="D59" s="306" t="s">
        <v>642</v>
      </c>
      <c r="E59" s="306"/>
      <c r="F59" s="306"/>
      <c r="G59" s="306"/>
      <c r="H59" s="306"/>
      <c r="I59" s="306"/>
      <c r="J59" s="306"/>
      <c r="K59" s="304"/>
    </row>
    <row r="60" ht="15" customHeight="1">
      <c r="B60" s="302"/>
      <c r="C60" s="308"/>
      <c r="D60" s="306" t="s">
        <v>643</v>
      </c>
      <c r="E60" s="306"/>
      <c r="F60" s="306"/>
      <c r="G60" s="306"/>
      <c r="H60" s="306"/>
      <c r="I60" s="306"/>
      <c r="J60" s="306"/>
      <c r="K60" s="304"/>
    </row>
    <row r="61" ht="15" customHeight="1">
      <c r="B61" s="302"/>
      <c r="C61" s="308"/>
      <c r="D61" s="306" t="s">
        <v>644</v>
      </c>
      <c r="E61" s="306"/>
      <c r="F61" s="306"/>
      <c r="G61" s="306"/>
      <c r="H61" s="306"/>
      <c r="I61" s="306"/>
      <c r="J61" s="306"/>
      <c r="K61" s="304"/>
    </row>
    <row r="62" ht="15" customHeight="1">
      <c r="B62" s="302"/>
      <c r="C62" s="308"/>
      <c r="D62" s="311" t="s">
        <v>645</v>
      </c>
      <c r="E62" s="311"/>
      <c r="F62" s="311"/>
      <c r="G62" s="311"/>
      <c r="H62" s="311"/>
      <c r="I62" s="311"/>
      <c r="J62" s="311"/>
      <c r="K62" s="304"/>
    </row>
    <row r="63" ht="15" customHeight="1">
      <c r="B63" s="302"/>
      <c r="C63" s="308"/>
      <c r="D63" s="306" t="s">
        <v>646</v>
      </c>
      <c r="E63" s="306"/>
      <c r="F63" s="306"/>
      <c r="G63" s="306"/>
      <c r="H63" s="306"/>
      <c r="I63" s="306"/>
      <c r="J63" s="306"/>
      <c r="K63" s="304"/>
    </row>
    <row r="64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ht="15" customHeight="1">
      <c r="B65" s="302"/>
      <c r="C65" s="308"/>
      <c r="D65" s="306" t="s">
        <v>647</v>
      </c>
      <c r="E65" s="306"/>
      <c r="F65" s="306"/>
      <c r="G65" s="306"/>
      <c r="H65" s="306"/>
      <c r="I65" s="306"/>
      <c r="J65" s="306"/>
      <c r="K65" s="304"/>
    </row>
    <row r="66" ht="15" customHeight="1">
      <c r="B66" s="302"/>
      <c r="C66" s="308"/>
      <c r="D66" s="311" t="s">
        <v>648</v>
      </c>
      <c r="E66" s="311"/>
      <c r="F66" s="311"/>
      <c r="G66" s="311"/>
      <c r="H66" s="311"/>
      <c r="I66" s="311"/>
      <c r="J66" s="311"/>
      <c r="K66" s="304"/>
    </row>
    <row r="67" ht="15" customHeight="1">
      <c r="B67" s="302"/>
      <c r="C67" s="308"/>
      <c r="D67" s="306" t="s">
        <v>649</v>
      </c>
      <c r="E67" s="306"/>
      <c r="F67" s="306"/>
      <c r="G67" s="306"/>
      <c r="H67" s="306"/>
      <c r="I67" s="306"/>
      <c r="J67" s="306"/>
      <c r="K67" s="304"/>
    </row>
    <row r="68" ht="15" customHeight="1">
      <c r="B68" s="302"/>
      <c r="C68" s="308"/>
      <c r="D68" s="306" t="s">
        <v>650</v>
      </c>
      <c r="E68" s="306"/>
      <c r="F68" s="306"/>
      <c r="G68" s="306"/>
      <c r="H68" s="306"/>
      <c r="I68" s="306"/>
      <c r="J68" s="306"/>
      <c r="K68" s="304"/>
    </row>
    <row r="69" ht="15" customHeight="1">
      <c r="B69" s="302"/>
      <c r="C69" s="308"/>
      <c r="D69" s="306" t="s">
        <v>651</v>
      </c>
      <c r="E69" s="306"/>
      <c r="F69" s="306"/>
      <c r="G69" s="306"/>
      <c r="H69" s="306"/>
      <c r="I69" s="306"/>
      <c r="J69" s="306"/>
      <c r="K69" s="304"/>
    </row>
    <row r="70" ht="15" customHeight="1">
      <c r="B70" s="302"/>
      <c r="C70" s="308"/>
      <c r="D70" s="306" t="s">
        <v>652</v>
      </c>
      <c r="E70" s="306"/>
      <c r="F70" s="306"/>
      <c r="G70" s="306"/>
      <c r="H70" s="306"/>
      <c r="I70" s="306"/>
      <c r="J70" s="306"/>
      <c r="K70" s="304"/>
    </row>
    <row r="7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ht="45" customHeight="1">
      <c r="B75" s="321"/>
      <c r="C75" s="322" t="s">
        <v>653</v>
      </c>
      <c r="D75" s="322"/>
      <c r="E75" s="322"/>
      <c r="F75" s="322"/>
      <c r="G75" s="322"/>
      <c r="H75" s="322"/>
      <c r="I75" s="322"/>
      <c r="J75" s="322"/>
      <c r="K75" s="323"/>
    </row>
    <row r="76" ht="17.25" customHeight="1">
      <c r="B76" s="321"/>
      <c r="C76" s="324" t="s">
        <v>654</v>
      </c>
      <c r="D76" s="324"/>
      <c r="E76" s="324"/>
      <c r="F76" s="324" t="s">
        <v>655</v>
      </c>
      <c r="G76" s="325"/>
      <c r="H76" s="324" t="s">
        <v>62</v>
      </c>
      <c r="I76" s="324" t="s">
        <v>65</v>
      </c>
      <c r="J76" s="324" t="s">
        <v>656</v>
      </c>
      <c r="K76" s="323"/>
    </row>
    <row r="77" ht="17.25" customHeight="1">
      <c r="B77" s="321"/>
      <c r="C77" s="326" t="s">
        <v>657</v>
      </c>
      <c r="D77" s="326"/>
      <c r="E77" s="326"/>
      <c r="F77" s="327" t="s">
        <v>658</v>
      </c>
      <c r="G77" s="328"/>
      <c r="H77" s="326"/>
      <c r="I77" s="326"/>
      <c r="J77" s="326" t="s">
        <v>659</v>
      </c>
      <c r="K77" s="323"/>
    </row>
    <row r="78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ht="15" customHeight="1">
      <c r="B79" s="321"/>
      <c r="C79" s="309" t="s">
        <v>61</v>
      </c>
      <c r="D79" s="329"/>
      <c r="E79" s="329"/>
      <c r="F79" s="331" t="s">
        <v>660</v>
      </c>
      <c r="G79" s="330"/>
      <c r="H79" s="309" t="s">
        <v>661</v>
      </c>
      <c r="I79" s="309" t="s">
        <v>662</v>
      </c>
      <c r="J79" s="309">
        <v>20</v>
      </c>
      <c r="K79" s="323"/>
    </row>
    <row r="80" ht="15" customHeight="1">
      <c r="B80" s="321"/>
      <c r="C80" s="309" t="s">
        <v>663</v>
      </c>
      <c r="D80" s="309"/>
      <c r="E80" s="309"/>
      <c r="F80" s="331" t="s">
        <v>660</v>
      </c>
      <c r="G80" s="330"/>
      <c r="H80" s="309" t="s">
        <v>664</v>
      </c>
      <c r="I80" s="309" t="s">
        <v>662</v>
      </c>
      <c r="J80" s="309">
        <v>120</v>
      </c>
      <c r="K80" s="323"/>
    </row>
    <row r="81" ht="15" customHeight="1">
      <c r="B81" s="332"/>
      <c r="C81" s="309" t="s">
        <v>665</v>
      </c>
      <c r="D81" s="309"/>
      <c r="E81" s="309"/>
      <c r="F81" s="331" t="s">
        <v>666</v>
      </c>
      <c r="G81" s="330"/>
      <c r="H81" s="309" t="s">
        <v>667</v>
      </c>
      <c r="I81" s="309" t="s">
        <v>662</v>
      </c>
      <c r="J81" s="309">
        <v>50</v>
      </c>
      <c r="K81" s="323"/>
    </row>
    <row r="82" ht="15" customHeight="1">
      <c r="B82" s="332"/>
      <c r="C82" s="309" t="s">
        <v>668</v>
      </c>
      <c r="D82" s="309"/>
      <c r="E82" s="309"/>
      <c r="F82" s="331" t="s">
        <v>660</v>
      </c>
      <c r="G82" s="330"/>
      <c r="H82" s="309" t="s">
        <v>669</v>
      </c>
      <c r="I82" s="309" t="s">
        <v>670</v>
      </c>
      <c r="J82" s="309"/>
      <c r="K82" s="323"/>
    </row>
    <row r="83" ht="15" customHeight="1">
      <c r="B83" s="332"/>
      <c r="C83" s="333" t="s">
        <v>671</v>
      </c>
      <c r="D83" s="333"/>
      <c r="E83" s="333"/>
      <c r="F83" s="334" t="s">
        <v>666</v>
      </c>
      <c r="G83" s="333"/>
      <c r="H83" s="333" t="s">
        <v>672</v>
      </c>
      <c r="I83" s="333" t="s">
        <v>662</v>
      </c>
      <c r="J83" s="333">
        <v>15</v>
      </c>
      <c r="K83" s="323"/>
    </row>
    <row r="84" ht="15" customHeight="1">
      <c r="B84" s="332"/>
      <c r="C84" s="333" t="s">
        <v>673</v>
      </c>
      <c r="D84" s="333"/>
      <c r="E84" s="333"/>
      <c r="F84" s="334" t="s">
        <v>666</v>
      </c>
      <c r="G84" s="333"/>
      <c r="H84" s="333" t="s">
        <v>674</v>
      </c>
      <c r="I84" s="333" t="s">
        <v>662</v>
      </c>
      <c r="J84" s="333">
        <v>15</v>
      </c>
      <c r="K84" s="323"/>
    </row>
    <row r="85" ht="15" customHeight="1">
      <c r="B85" s="332"/>
      <c r="C85" s="333" t="s">
        <v>675</v>
      </c>
      <c r="D85" s="333"/>
      <c r="E85" s="333"/>
      <c r="F85" s="334" t="s">
        <v>666</v>
      </c>
      <c r="G85" s="333"/>
      <c r="H85" s="333" t="s">
        <v>676</v>
      </c>
      <c r="I85" s="333" t="s">
        <v>662</v>
      </c>
      <c r="J85" s="333">
        <v>20</v>
      </c>
      <c r="K85" s="323"/>
    </row>
    <row r="86" ht="15" customHeight="1">
      <c r="B86" s="332"/>
      <c r="C86" s="333" t="s">
        <v>677</v>
      </c>
      <c r="D86" s="333"/>
      <c r="E86" s="333"/>
      <c r="F86" s="334" t="s">
        <v>666</v>
      </c>
      <c r="G86" s="333"/>
      <c r="H86" s="333" t="s">
        <v>678</v>
      </c>
      <c r="I86" s="333" t="s">
        <v>662</v>
      </c>
      <c r="J86" s="333">
        <v>20</v>
      </c>
      <c r="K86" s="323"/>
    </row>
    <row r="87" ht="15" customHeight="1">
      <c r="B87" s="332"/>
      <c r="C87" s="309" t="s">
        <v>679</v>
      </c>
      <c r="D87" s="309"/>
      <c r="E87" s="309"/>
      <c r="F87" s="331" t="s">
        <v>666</v>
      </c>
      <c r="G87" s="330"/>
      <c r="H87" s="309" t="s">
        <v>680</v>
      </c>
      <c r="I87" s="309" t="s">
        <v>662</v>
      </c>
      <c r="J87" s="309">
        <v>50</v>
      </c>
      <c r="K87" s="323"/>
    </row>
    <row r="88" ht="15" customHeight="1">
      <c r="B88" s="332"/>
      <c r="C88" s="309" t="s">
        <v>681</v>
      </c>
      <c r="D88" s="309"/>
      <c r="E88" s="309"/>
      <c r="F88" s="331" t="s">
        <v>666</v>
      </c>
      <c r="G88" s="330"/>
      <c r="H88" s="309" t="s">
        <v>682</v>
      </c>
      <c r="I88" s="309" t="s">
        <v>662</v>
      </c>
      <c r="J88" s="309">
        <v>20</v>
      </c>
      <c r="K88" s="323"/>
    </row>
    <row r="89" ht="15" customHeight="1">
      <c r="B89" s="332"/>
      <c r="C89" s="309" t="s">
        <v>683</v>
      </c>
      <c r="D89" s="309"/>
      <c r="E89" s="309"/>
      <c r="F89" s="331" t="s">
        <v>666</v>
      </c>
      <c r="G89" s="330"/>
      <c r="H89" s="309" t="s">
        <v>684</v>
      </c>
      <c r="I89" s="309" t="s">
        <v>662</v>
      </c>
      <c r="J89" s="309">
        <v>20</v>
      </c>
      <c r="K89" s="323"/>
    </row>
    <row r="90" ht="15" customHeight="1">
      <c r="B90" s="332"/>
      <c r="C90" s="309" t="s">
        <v>685</v>
      </c>
      <c r="D90" s="309"/>
      <c r="E90" s="309"/>
      <c r="F90" s="331" t="s">
        <v>666</v>
      </c>
      <c r="G90" s="330"/>
      <c r="H90" s="309" t="s">
        <v>686</v>
      </c>
      <c r="I90" s="309" t="s">
        <v>662</v>
      </c>
      <c r="J90" s="309">
        <v>50</v>
      </c>
      <c r="K90" s="323"/>
    </row>
    <row r="91" ht="15" customHeight="1">
      <c r="B91" s="332"/>
      <c r="C91" s="309" t="s">
        <v>687</v>
      </c>
      <c r="D91" s="309"/>
      <c r="E91" s="309"/>
      <c r="F91" s="331" t="s">
        <v>666</v>
      </c>
      <c r="G91" s="330"/>
      <c r="H91" s="309" t="s">
        <v>687</v>
      </c>
      <c r="I91" s="309" t="s">
        <v>662</v>
      </c>
      <c r="J91" s="309">
        <v>50</v>
      </c>
      <c r="K91" s="323"/>
    </row>
    <row r="92" ht="15" customHeight="1">
      <c r="B92" s="332"/>
      <c r="C92" s="309" t="s">
        <v>688</v>
      </c>
      <c r="D92" s="309"/>
      <c r="E92" s="309"/>
      <c r="F92" s="331" t="s">
        <v>666</v>
      </c>
      <c r="G92" s="330"/>
      <c r="H92" s="309" t="s">
        <v>689</v>
      </c>
      <c r="I92" s="309" t="s">
        <v>662</v>
      </c>
      <c r="J92" s="309">
        <v>255</v>
      </c>
      <c r="K92" s="323"/>
    </row>
    <row r="93" ht="15" customHeight="1">
      <c r="B93" s="332"/>
      <c r="C93" s="309" t="s">
        <v>690</v>
      </c>
      <c r="D93" s="309"/>
      <c r="E93" s="309"/>
      <c r="F93" s="331" t="s">
        <v>660</v>
      </c>
      <c r="G93" s="330"/>
      <c r="H93" s="309" t="s">
        <v>691</v>
      </c>
      <c r="I93" s="309" t="s">
        <v>692</v>
      </c>
      <c r="J93" s="309"/>
      <c r="K93" s="323"/>
    </row>
    <row r="94" ht="15" customHeight="1">
      <c r="B94" s="332"/>
      <c r="C94" s="309" t="s">
        <v>693</v>
      </c>
      <c r="D94" s="309"/>
      <c r="E94" s="309"/>
      <c r="F94" s="331" t="s">
        <v>660</v>
      </c>
      <c r="G94" s="330"/>
      <c r="H94" s="309" t="s">
        <v>694</v>
      </c>
      <c r="I94" s="309" t="s">
        <v>695</v>
      </c>
      <c r="J94" s="309"/>
      <c r="K94" s="323"/>
    </row>
    <row r="95" ht="15" customHeight="1">
      <c r="B95" s="332"/>
      <c r="C95" s="309" t="s">
        <v>696</v>
      </c>
      <c r="D95" s="309"/>
      <c r="E95" s="309"/>
      <c r="F95" s="331" t="s">
        <v>660</v>
      </c>
      <c r="G95" s="330"/>
      <c r="H95" s="309" t="s">
        <v>696</v>
      </c>
      <c r="I95" s="309" t="s">
        <v>695</v>
      </c>
      <c r="J95" s="309"/>
      <c r="K95" s="323"/>
    </row>
    <row r="96" ht="15" customHeight="1">
      <c r="B96" s="332"/>
      <c r="C96" s="309" t="s">
        <v>46</v>
      </c>
      <c r="D96" s="309"/>
      <c r="E96" s="309"/>
      <c r="F96" s="331" t="s">
        <v>660</v>
      </c>
      <c r="G96" s="330"/>
      <c r="H96" s="309" t="s">
        <v>697</v>
      </c>
      <c r="I96" s="309" t="s">
        <v>695</v>
      </c>
      <c r="J96" s="309"/>
      <c r="K96" s="323"/>
    </row>
    <row r="97" ht="15" customHeight="1">
      <c r="B97" s="332"/>
      <c r="C97" s="309" t="s">
        <v>56</v>
      </c>
      <c r="D97" s="309"/>
      <c r="E97" s="309"/>
      <c r="F97" s="331" t="s">
        <v>660</v>
      </c>
      <c r="G97" s="330"/>
      <c r="H97" s="309" t="s">
        <v>698</v>
      </c>
      <c r="I97" s="309" t="s">
        <v>695</v>
      </c>
      <c r="J97" s="309"/>
      <c r="K97" s="323"/>
    </row>
    <row r="98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ht="45" customHeight="1">
      <c r="B102" s="321"/>
      <c r="C102" s="322" t="s">
        <v>699</v>
      </c>
      <c r="D102" s="322"/>
      <c r="E102" s="322"/>
      <c r="F102" s="322"/>
      <c r="G102" s="322"/>
      <c r="H102" s="322"/>
      <c r="I102" s="322"/>
      <c r="J102" s="322"/>
      <c r="K102" s="323"/>
    </row>
    <row r="103" ht="17.25" customHeight="1">
      <c r="B103" s="321"/>
      <c r="C103" s="324" t="s">
        <v>654</v>
      </c>
      <c r="D103" s="324"/>
      <c r="E103" s="324"/>
      <c r="F103" s="324" t="s">
        <v>655</v>
      </c>
      <c r="G103" s="325"/>
      <c r="H103" s="324" t="s">
        <v>62</v>
      </c>
      <c r="I103" s="324" t="s">
        <v>65</v>
      </c>
      <c r="J103" s="324" t="s">
        <v>656</v>
      </c>
      <c r="K103" s="323"/>
    </row>
    <row r="104" ht="17.25" customHeight="1">
      <c r="B104" s="321"/>
      <c r="C104" s="326" t="s">
        <v>657</v>
      </c>
      <c r="D104" s="326"/>
      <c r="E104" s="326"/>
      <c r="F104" s="327" t="s">
        <v>658</v>
      </c>
      <c r="G104" s="328"/>
      <c r="H104" s="326"/>
      <c r="I104" s="326"/>
      <c r="J104" s="326" t="s">
        <v>659</v>
      </c>
      <c r="K104" s="323"/>
    </row>
    <row r="105" ht="5.25" customHeight="1">
      <c r="B105" s="321"/>
      <c r="C105" s="324"/>
      <c r="D105" s="324"/>
      <c r="E105" s="324"/>
      <c r="F105" s="324"/>
      <c r="G105" s="340"/>
      <c r="H105" s="324"/>
      <c r="I105" s="324"/>
      <c r="J105" s="324"/>
      <c r="K105" s="323"/>
    </row>
    <row r="106" ht="15" customHeight="1">
      <c r="B106" s="321"/>
      <c r="C106" s="309" t="s">
        <v>61</v>
      </c>
      <c r="D106" s="329"/>
      <c r="E106" s="329"/>
      <c r="F106" s="331" t="s">
        <v>660</v>
      </c>
      <c r="G106" s="340"/>
      <c r="H106" s="309" t="s">
        <v>700</v>
      </c>
      <c r="I106" s="309" t="s">
        <v>662</v>
      </c>
      <c r="J106" s="309">
        <v>20</v>
      </c>
      <c r="K106" s="323"/>
    </row>
    <row r="107" ht="15" customHeight="1">
      <c r="B107" s="321"/>
      <c r="C107" s="309" t="s">
        <v>663</v>
      </c>
      <c r="D107" s="309"/>
      <c r="E107" s="309"/>
      <c r="F107" s="331" t="s">
        <v>660</v>
      </c>
      <c r="G107" s="309"/>
      <c r="H107" s="309" t="s">
        <v>700</v>
      </c>
      <c r="I107" s="309" t="s">
        <v>662</v>
      </c>
      <c r="J107" s="309">
        <v>120</v>
      </c>
      <c r="K107" s="323"/>
    </row>
    <row r="108" ht="15" customHeight="1">
      <c r="B108" s="332"/>
      <c r="C108" s="309" t="s">
        <v>665</v>
      </c>
      <c r="D108" s="309"/>
      <c r="E108" s="309"/>
      <c r="F108" s="331" t="s">
        <v>666</v>
      </c>
      <c r="G108" s="309"/>
      <c r="H108" s="309" t="s">
        <v>700</v>
      </c>
      <c r="I108" s="309" t="s">
        <v>662</v>
      </c>
      <c r="J108" s="309">
        <v>50</v>
      </c>
      <c r="K108" s="323"/>
    </row>
    <row r="109" ht="15" customHeight="1">
      <c r="B109" s="332"/>
      <c r="C109" s="309" t="s">
        <v>668</v>
      </c>
      <c r="D109" s="309"/>
      <c r="E109" s="309"/>
      <c r="F109" s="331" t="s">
        <v>660</v>
      </c>
      <c r="G109" s="309"/>
      <c r="H109" s="309" t="s">
        <v>700</v>
      </c>
      <c r="I109" s="309" t="s">
        <v>670</v>
      </c>
      <c r="J109" s="309"/>
      <c r="K109" s="323"/>
    </row>
    <row r="110" ht="15" customHeight="1">
      <c r="B110" s="332"/>
      <c r="C110" s="309" t="s">
        <v>679</v>
      </c>
      <c r="D110" s="309"/>
      <c r="E110" s="309"/>
      <c r="F110" s="331" t="s">
        <v>666</v>
      </c>
      <c r="G110" s="309"/>
      <c r="H110" s="309" t="s">
        <v>700</v>
      </c>
      <c r="I110" s="309" t="s">
        <v>662</v>
      </c>
      <c r="J110" s="309">
        <v>50</v>
      </c>
      <c r="K110" s="323"/>
    </row>
    <row r="111" ht="15" customHeight="1">
      <c r="B111" s="332"/>
      <c r="C111" s="309" t="s">
        <v>687</v>
      </c>
      <c r="D111" s="309"/>
      <c r="E111" s="309"/>
      <c r="F111" s="331" t="s">
        <v>666</v>
      </c>
      <c r="G111" s="309"/>
      <c r="H111" s="309" t="s">
        <v>700</v>
      </c>
      <c r="I111" s="309" t="s">
        <v>662</v>
      </c>
      <c r="J111" s="309">
        <v>50</v>
      </c>
      <c r="K111" s="323"/>
    </row>
    <row r="112" ht="15" customHeight="1">
      <c r="B112" s="332"/>
      <c r="C112" s="309" t="s">
        <v>685</v>
      </c>
      <c r="D112" s="309"/>
      <c r="E112" s="309"/>
      <c r="F112" s="331" t="s">
        <v>666</v>
      </c>
      <c r="G112" s="309"/>
      <c r="H112" s="309" t="s">
        <v>700</v>
      </c>
      <c r="I112" s="309" t="s">
        <v>662</v>
      </c>
      <c r="J112" s="309">
        <v>50</v>
      </c>
      <c r="K112" s="323"/>
    </row>
    <row r="113" ht="15" customHeight="1">
      <c r="B113" s="332"/>
      <c r="C113" s="309" t="s">
        <v>61</v>
      </c>
      <c r="D113" s="309"/>
      <c r="E113" s="309"/>
      <c r="F113" s="331" t="s">
        <v>660</v>
      </c>
      <c r="G113" s="309"/>
      <c r="H113" s="309" t="s">
        <v>701</v>
      </c>
      <c r="I113" s="309" t="s">
        <v>662</v>
      </c>
      <c r="J113" s="309">
        <v>20</v>
      </c>
      <c r="K113" s="323"/>
    </row>
    <row r="114" ht="15" customHeight="1">
      <c r="B114" s="332"/>
      <c r="C114" s="309" t="s">
        <v>702</v>
      </c>
      <c r="D114" s="309"/>
      <c r="E114" s="309"/>
      <c r="F114" s="331" t="s">
        <v>660</v>
      </c>
      <c r="G114" s="309"/>
      <c r="H114" s="309" t="s">
        <v>703</v>
      </c>
      <c r="I114" s="309" t="s">
        <v>662</v>
      </c>
      <c r="J114" s="309">
        <v>120</v>
      </c>
      <c r="K114" s="323"/>
    </row>
    <row r="115" ht="15" customHeight="1">
      <c r="B115" s="332"/>
      <c r="C115" s="309" t="s">
        <v>46</v>
      </c>
      <c r="D115" s="309"/>
      <c r="E115" s="309"/>
      <c r="F115" s="331" t="s">
        <v>660</v>
      </c>
      <c r="G115" s="309"/>
      <c r="H115" s="309" t="s">
        <v>704</v>
      </c>
      <c r="I115" s="309" t="s">
        <v>695</v>
      </c>
      <c r="J115" s="309"/>
      <c r="K115" s="323"/>
    </row>
    <row r="116" ht="15" customHeight="1">
      <c r="B116" s="332"/>
      <c r="C116" s="309" t="s">
        <v>56</v>
      </c>
      <c r="D116" s="309"/>
      <c r="E116" s="309"/>
      <c r="F116" s="331" t="s">
        <v>660</v>
      </c>
      <c r="G116" s="309"/>
      <c r="H116" s="309" t="s">
        <v>705</v>
      </c>
      <c r="I116" s="309" t="s">
        <v>695</v>
      </c>
      <c r="J116" s="309"/>
      <c r="K116" s="323"/>
    </row>
    <row r="117" ht="15" customHeight="1">
      <c r="B117" s="332"/>
      <c r="C117" s="309" t="s">
        <v>65</v>
      </c>
      <c r="D117" s="309"/>
      <c r="E117" s="309"/>
      <c r="F117" s="331" t="s">
        <v>660</v>
      </c>
      <c r="G117" s="309"/>
      <c r="H117" s="309" t="s">
        <v>706</v>
      </c>
      <c r="I117" s="309" t="s">
        <v>707</v>
      </c>
      <c r="J117" s="309"/>
      <c r="K117" s="323"/>
    </row>
    <row r="118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ht="18.75" customHeight="1">
      <c r="B119" s="342"/>
      <c r="C119" s="306"/>
      <c r="D119" s="306"/>
      <c r="E119" s="306"/>
      <c r="F119" s="343"/>
      <c r="G119" s="306"/>
      <c r="H119" s="306"/>
      <c r="I119" s="306"/>
      <c r="J119" s="306"/>
      <c r="K119" s="342"/>
    </row>
    <row r="120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ht="7.5" customHeight="1">
      <c r="B121" s="344"/>
      <c r="C121" s="345"/>
      <c r="D121" s="345"/>
      <c r="E121" s="345"/>
      <c r="F121" s="345"/>
      <c r="G121" s="345"/>
      <c r="H121" s="345"/>
      <c r="I121" s="345"/>
      <c r="J121" s="345"/>
      <c r="K121" s="346"/>
    </row>
    <row r="122" ht="45" customHeight="1">
      <c r="B122" s="347"/>
      <c r="C122" s="300" t="s">
        <v>708</v>
      </c>
      <c r="D122" s="300"/>
      <c r="E122" s="300"/>
      <c r="F122" s="300"/>
      <c r="G122" s="300"/>
      <c r="H122" s="300"/>
      <c r="I122" s="300"/>
      <c r="J122" s="300"/>
      <c r="K122" s="348"/>
    </row>
    <row r="123" ht="17.25" customHeight="1">
      <c r="B123" s="349"/>
      <c r="C123" s="324" t="s">
        <v>654</v>
      </c>
      <c r="D123" s="324"/>
      <c r="E123" s="324"/>
      <c r="F123" s="324" t="s">
        <v>655</v>
      </c>
      <c r="G123" s="325"/>
      <c r="H123" s="324" t="s">
        <v>62</v>
      </c>
      <c r="I123" s="324" t="s">
        <v>65</v>
      </c>
      <c r="J123" s="324" t="s">
        <v>656</v>
      </c>
      <c r="K123" s="350"/>
    </row>
    <row r="124" ht="17.25" customHeight="1">
      <c r="B124" s="349"/>
      <c r="C124" s="326" t="s">
        <v>657</v>
      </c>
      <c r="D124" s="326"/>
      <c r="E124" s="326"/>
      <c r="F124" s="327" t="s">
        <v>658</v>
      </c>
      <c r="G124" s="328"/>
      <c r="H124" s="326"/>
      <c r="I124" s="326"/>
      <c r="J124" s="326" t="s">
        <v>659</v>
      </c>
      <c r="K124" s="350"/>
    </row>
    <row r="125" ht="5.25" customHeight="1">
      <c r="B125" s="351"/>
      <c r="C125" s="329"/>
      <c r="D125" s="329"/>
      <c r="E125" s="329"/>
      <c r="F125" s="329"/>
      <c r="G125" s="309"/>
      <c r="H125" s="329"/>
      <c r="I125" s="329"/>
      <c r="J125" s="329"/>
      <c r="K125" s="352"/>
    </row>
    <row r="126" ht="15" customHeight="1">
      <c r="B126" s="351"/>
      <c r="C126" s="309" t="s">
        <v>663</v>
      </c>
      <c r="D126" s="329"/>
      <c r="E126" s="329"/>
      <c r="F126" s="331" t="s">
        <v>660</v>
      </c>
      <c r="G126" s="309"/>
      <c r="H126" s="309" t="s">
        <v>700</v>
      </c>
      <c r="I126" s="309" t="s">
        <v>662</v>
      </c>
      <c r="J126" s="309">
        <v>120</v>
      </c>
      <c r="K126" s="353"/>
    </row>
    <row r="127" ht="15" customHeight="1">
      <c r="B127" s="351"/>
      <c r="C127" s="309" t="s">
        <v>709</v>
      </c>
      <c r="D127" s="309"/>
      <c r="E127" s="309"/>
      <c r="F127" s="331" t="s">
        <v>660</v>
      </c>
      <c r="G127" s="309"/>
      <c r="H127" s="309" t="s">
        <v>710</v>
      </c>
      <c r="I127" s="309" t="s">
        <v>662</v>
      </c>
      <c r="J127" s="309" t="s">
        <v>711</v>
      </c>
      <c r="K127" s="353"/>
    </row>
    <row r="128" ht="15" customHeight="1">
      <c r="B128" s="351"/>
      <c r="C128" s="309" t="s">
        <v>93</v>
      </c>
      <c r="D128" s="309"/>
      <c r="E128" s="309"/>
      <c r="F128" s="331" t="s">
        <v>660</v>
      </c>
      <c r="G128" s="309"/>
      <c r="H128" s="309" t="s">
        <v>712</v>
      </c>
      <c r="I128" s="309" t="s">
        <v>662</v>
      </c>
      <c r="J128" s="309" t="s">
        <v>711</v>
      </c>
      <c r="K128" s="353"/>
    </row>
    <row r="129" ht="15" customHeight="1">
      <c r="B129" s="351"/>
      <c r="C129" s="309" t="s">
        <v>671</v>
      </c>
      <c r="D129" s="309"/>
      <c r="E129" s="309"/>
      <c r="F129" s="331" t="s">
        <v>666</v>
      </c>
      <c r="G129" s="309"/>
      <c r="H129" s="309" t="s">
        <v>672</v>
      </c>
      <c r="I129" s="309" t="s">
        <v>662</v>
      </c>
      <c r="J129" s="309">
        <v>15</v>
      </c>
      <c r="K129" s="353"/>
    </row>
    <row r="130" ht="15" customHeight="1">
      <c r="B130" s="351"/>
      <c r="C130" s="333" t="s">
        <v>673</v>
      </c>
      <c r="D130" s="333"/>
      <c r="E130" s="333"/>
      <c r="F130" s="334" t="s">
        <v>666</v>
      </c>
      <c r="G130" s="333"/>
      <c r="H130" s="333" t="s">
        <v>674</v>
      </c>
      <c r="I130" s="333" t="s">
        <v>662</v>
      </c>
      <c r="J130" s="333">
        <v>15</v>
      </c>
      <c r="K130" s="353"/>
    </row>
    <row r="131" ht="15" customHeight="1">
      <c r="B131" s="351"/>
      <c r="C131" s="333" t="s">
        <v>675</v>
      </c>
      <c r="D131" s="333"/>
      <c r="E131" s="333"/>
      <c r="F131" s="334" t="s">
        <v>666</v>
      </c>
      <c r="G131" s="333"/>
      <c r="H131" s="333" t="s">
        <v>676</v>
      </c>
      <c r="I131" s="333" t="s">
        <v>662</v>
      </c>
      <c r="J131" s="333">
        <v>20</v>
      </c>
      <c r="K131" s="353"/>
    </row>
    <row r="132" ht="15" customHeight="1">
      <c r="B132" s="351"/>
      <c r="C132" s="333" t="s">
        <v>677</v>
      </c>
      <c r="D132" s="333"/>
      <c r="E132" s="333"/>
      <c r="F132" s="334" t="s">
        <v>666</v>
      </c>
      <c r="G132" s="333"/>
      <c r="H132" s="333" t="s">
        <v>678</v>
      </c>
      <c r="I132" s="333" t="s">
        <v>662</v>
      </c>
      <c r="J132" s="333">
        <v>20</v>
      </c>
      <c r="K132" s="353"/>
    </row>
    <row r="133" ht="15" customHeight="1">
      <c r="B133" s="351"/>
      <c r="C133" s="309" t="s">
        <v>665</v>
      </c>
      <c r="D133" s="309"/>
      <c r="E133" s="309"/>
      <c r="F133" s="331" t="s">
        <v>666</v>
      </c>
      <c r="G133" s="309"/>
      <c r="H133" s="309" t="s">
        <v>700</v>
      </c>
      <c r="I133" s="309" t="s">
        <v>662</v>
      </c>
      <c r="J133" s="309">
        <v>50</v>
      </c>
      <c r="K133" s="353"/>
    </row>
    <row r="134" ht="15" customHeight="1">
      <c r="B134" s="351"/>
      <c r="C134" s="309" t="s">
        <v>679</v>
      </c>
      <c r="D134" s="309"/>
      <c r="E134" s="309"/>
      <c r="F134" s="331" t="s">
        <v>666</v>
      </c>
      <c r="G134" s="309"/>
      <c r="H134" s="309" t="s">
        <v>700</v>
      </c>
      <c r="I134" s="309" t="s">
        <v>662</v>
      </c>
      <c r="J134" s="309">
        <v>50</v>
      </c>
      <c r="K134" s="353"/>
    </row>
    <row r="135" ht="15" customHeight="1">
      <c r="B135" s="351"/>
      <c r="C135" s="309" t="s">
        <v>685</v>
      </c>
      <c r="D135" s="309"/>
      <c r="E135" s="309"/>
      <c r="F135" s="331" t="s">
        <v>666</v>
      </c>
      <c r="G135" s="309"/>
      <c r="H135" s="309" t="s">
        <v>700</v>
      </c>
      <c r="I135" s="309" t="s">
        <v>662</v>
      </c>
      <c r="J135" s="309">
        <v>50</v>
      </c>
      <c r="K135" s="353"/>
    </row>
    <row r="136" ht="15" customHeight="1">
      <c r="B136" s="351"/>
      <c r="C136" s="309" t="s">
        <v>687</v>
      </c>
      <c r="D136" s="309"/>
      <c r="E136" s="309"/>
      <c r="F136" s="331" t="s">
        <v>666</v>
      </c>
      <c r="G136" s="309"/>
      <c r="H136" s="309" t="s">
        <v>700</v>
      </c>
      <c r="I136" s="309" t="s">
        <v>662</v>
      </c>
      <c r="J136" s="309">
        <v>50</v>
      </c>
      <c r="K136" s="353"/>
    </row>
    <row r="137" ht="15" customHeight="1">
      <c r="B137" s="351"/>
      <c r="C137" s="309" t="s">
        <v>688</v>
      </c>
      <c r="D137" s="309"/>
      <c r="E137" s="309"/>
      <c r="F137" s="331" t="s">
        <v>666</v>
      </c>
      <c r="G137" s="309"/>
      <c r="H137" s="309" t="s">
        <v>713</v>
      </c>
      <c r="I137" s="309" t="s">
        <v>662</v>
      </c>
      <c r="J137" s="309">
        <v>255</v>
      </c>
      <c r="K137" s="353"/>
    </row>
    <row r="138" ht="15" customHeight="1">
      <c r="B138" s="351"/>
      <c r="C138" s="309" t="s">
        <v>690</v>
      </c>
      <c r="D138" s="309"/>
      <c r="E138" s="309"/>
      <c r="F138" s="331" t="s">
        <v>660</v>
      </c>
      <c r="G138" s="309"/>
      <c r="H138" s="309" t="s">
        <v>714</v>
      </c>
      <c r="I138" s="309" t="s">
        <v>692</v>
      </c>
      <c r="J138" s="309"/>
      <c r="K138" s="353"/>
    </row>
    <row r="139" ht="15" customHeight="1">
      <c r="B139" s="351"/>
      <c r="C139" s="309" t="s">
        <v>693</v>
      </c>
      <c r="D139" s="309"/>
      <c r="E139" s="309"/>
      <c r="F139" s="331" t="s">
        <v>660</v>
      </c>
      <c r="G139" s="309"/>
      <c r="H139" s="309" t="s">
        <v>715</v>
      </c>
      <c r="I139" s="309" t="s">
        <v>695</v>
      </c>
      <c r="J139" s="309"/>
      <c r="K139" s="353"/>
    </row>
    <row r="140" ht="15" customHeight="1">
      <c r="B140" s="351"/>
      <c r="C140" s="309" t="s">
        <v>696</v>
      </c>
      <c r="D140" s="309"/>
      <c r="E140" s="309"/>
      <c r="F140" s="331" t="s">
        <v>660</v>
      </c>
      <c r="G140" s="309"/>
      <c r="H140" s="309" t="s">
        <v>696</v>
      </c>
      <c r="I140" s="309" t="s">
        <v>695</v>
      </c>
      <c r="J140" s="309"/>
      <c r="K140" s="353"/>
    </row>
    <row r="141" ht="15" customHeight="1">
      <c r="B141" s="351"/>
      <c r="C141" s="309" t="s">
        <v>46</v>
      </c>
      <c r="D141" s="309"/>
      <c r="E141" s="309"/>
      <c r="F141" s="331" t="s">
        <v>660</v>
      </c>
      <c r="G141" s="309"/>
      <c r="H141" s="309" t="s">
        <v>716</v>
      </c>
      <c r="I141" s="309" t="s">
        <v>695</v>
      </c>
      <c r="J141" s="309"/>
      <c r="K141" s="353"/>
    </row>
    <row r="142" ht="15" customHeight="1">
      <c r="B142" s="351"/>
      <c r="C142" s="309" t="s">
        <v>717</v>
      </c>
      <c r="D142" s="309"/>
      <c r="E142" s="309"/>
      <c r="F142" s="331" t="s">
        <v>660</v>
      </c>
      <c r="G142" s="309"/>
      <c r="H142" s="309" t="s">
        <v>718</v>
      </c>
      <c r="I142" s="309" t="s">
        <v>695</v>
      </c>
      <c r="J142" s="309"/>
      <c r="K142" s="353"/>
    </row>
    <row r="143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ht="18.75" customHeight="1">
      <c r="B144" s="306"/>
      <c r="C144" s="306"/>
      <c r="D144" s="306"/>
      <c r="E144" s="306"/>
      <c r="F144" s="343"/>
      <c r="G144" s="306"/>
      <c r="H144" s="306"/>
      <c r="I144" s="306"/>
      <c r="J144" s="306"/>
      <c r="K144" s="306"/>
    </row>
    <row r="145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ht="45" customHeight="1">
      <c r="B147" s="321"/>
      <c r="C147" s="322" t="s">
        <v>719</v>
      </c>
      <c r="D147" s="322"/>
      <c r="E147" s="322"/>
      <c r="F147" s="322"/>
      <c r="G147" s="322"/>
      <c r="H147" s="322"/>
      <c r="I147" s="322"/>
      <c r="J147" s="322"/>
      <c r="K147" s="323"/>
    </row>
    <row r="148" ht="17.25" customHeight="1">
      <c r="B148" s="321"/>
      <c r="C148" s="324" t="s">
        <v>654</v>
      </c>
      <c r="D148" s="324"/>
      <c r="E148" s="324"/>
      <c r="F148" s="324" t="s">
        <v>655</v>
      </c>
      <c r="G148" s="325"/>
      <c r="H148" s="324" t="s">
        <v>62</v>
      </c>
      <c r="I148" s="324" t="s">
        <v>65</v>
      </c>
      <c r="J148" s="324" t="s">
        <v>656</v>
      </c>
      <c r="K148" s="323"/>
    </row>
    <row r="149" ht="17.25" customHeight="1">
      <c r="B149" s="321"/>
      <c r="C149" s="326" t="s">
        <v>657</v>
      </c>
      <c r="D149" s="326"/>
      <c r="E149" s="326"/>
      <c r="F149" s="327" t="s">
        <v>658</v>
      </c>
      <c r="G149" s="328"/>
      <c r="H149" s="326"/>
      <c r="I149" s="326"/>
      <c r="J149" s="326" t="s">
        <v>659</v>
      </c>
      <c r="K149" s="323"/>
    </row>
    <row r="150" ht="5.25" customHeight="1">
      <c r="B150" s="332"/>
      <c r="C150" s="329"/>
      <c r="D150" s="329"/>
      <c r="E150" s="329"/>
      <c r="F150" s="329"/>
      <c r="G150" s="330"/>
      <c r="H150" s="329"/>
      <c r="I150" s="329"/>
      <c r="J150" s="329"/>
      <c r="K150" s="353"/>
    </row>
    <row r="151" ht="15" customHeight="1">
      <c r="B151" s="332"/>
      <c r="C151" s="357" t="s">
        <v>663</v>
      </c>
      <c r="D151" s="309"/>
      <c r="E151" s="309"/>
      <c r="F151" s="358" t="s">
        <v>660</v>
      </c>
      <c r="G151" s="309"/>
      <c r="H151" s="357" t="s">
        <v>700</v>
      </c>
      <c r="I151" s="357" t="s">
        <v>662</v>
      </c>
      <c r="J151" s="357">
        <v>120</v>
      </c>
      <c r="K151" s="353"/>
    </row>
    <row r="152" ht="15" customHeight="1">
      <c r="B152" s="332"/>
      <c r="C152" s="357" t="s">
        <v>709</v>
      </c>
      <c r="D152" s="309"/>
      <c r="E152" s="309"/>
      <c r="F152" s="358" t="s">
        <v>660</v>
      </c>
      <c r="G152" s="309"/>
      <c r="H152" s="357" t="s">
        <v>720</v>
      </c>
      <c r="I152" s="357" t="s">
        <v>662</v>
      </c>
      <c r="J152" s="357" t="s">
        <v>711</v>
      </c>
      <c r="K152" s="353"/>
    </row>
    <row r="153" ht="15" customHeight="1">
      <c r="B153" s="332"/>
      <c r="C153" s="357" t="s">
        <v>93</v>
      </c>
      <c r="D153" s="309"/>
      <c r="E153" s="309"/>
      <c r="F153" s="358" t="s">
        <v>660</v>
      </c>
      <c r="G153" s="309"/>
      <c r="H153" s="357" t="s">
        <v>721</v>
      </c>
      <c r="I153" s="357" t="s">
        <v>662</v>
      </c>
      <c r="J153" s="357" t="s">
        <v>711</v>
      </c>
      <c r="K153" s="353"/>
    </row>
    <row r="154" ht="15" customHeight="1">
      <c r="B154" s="332"/>
      <c r="C154" s="357" t="s">
        <v>665</v>
      </c>
      <c r="D154" s="309"/>
      <c r="E154" s="309"/>
      <c r="F154" s="358" t="s">
        <v>666</v>
      </c>
      <c r="G154" s="309"/>
      <c r="H154" s="357" t="s">
        <v>700</v>
      </c>
      <c r="I154" s="357" t="s">
        <v>662</v>
      </c>
      <c r="J154" s="357">
        <v>50</v>
      </c>
      <c r="K154" s="353"/>
    </row>
    <row r="155" ht="15" customHeight="1">
      <c r="B155" s="332"/>
      <c r="C155" s="357" t="s">
        <v>668</v>
      </c>
      <c r="D155" s="309"/>
      <c r="E155" s="309"/>
      <c r="F155" s="358" t="s">
        <v>660</v>
      </c>
      <c r="G155" s="309"/>
      <c r="H155" s="357" t="s">
        <v>700</v>
      </c>
      <c r="I155" s="357" t="s">
        <v>670</v>
      </c>
      <c r="J155" s="357"/>
      <c r="K155" s="353"/>
    </row>
    <row r="156" ht="15" customHeight="1">
      <c r="B156" s="332"/>
      <c r="C156" s="357" t="s">
        <v>679</v>
      </c>
      <c r="D156" s="309"/>
      <c r="E156" s="309"/>
      <c r="F156" s="358" t="s">
        <v>666</v>
      </c>
      <c r="G156" s="309"/>
      <c r="H156" s="357" t="s">
        <v>700</v>
      </c>
      <c r="I156" s="357" t="s">
        <v>662</v>
      </c>
      <c r="J156" s="357">
        <v>50</v>
      </c>
      <c r="K156" s="353"/>
    </row>
    <row r="157" ht="15" customHeight="1">
      <c r="B157" s="332"/>
      <c r="C157" s="357" t="s">
        <v>687</v>
      </c>
      <c r="D157" s="309"/>
      <c r="E157" s="309"/>
      <c r="F157" s="358" t="s">
        <v>666</v>
      </c>
      <c r="G157" s="309"/>
      <c r="H157" s="357" t="s">
        <v>700</v>
      </c>
      <c r="I157" s="357" t="s">
        <v>662</v>
      </c>
      <c r="J157" s="357">
        <v>50</v>
      </c>
      <c r="K157" s="353"/>
    </row>
    <row r="158" ht="15" customHeight="1">
      <c r="B158" s="332"/>
      <c r="C158" s="357" t="s">
        <v>685</v>
      </c>
      <c r="D158" s="309"/>
      <c r="E158" s="309"/>
      <c r="F158" s="358" t="s">
        <v>666</v>
      </c>
      <c r="G158" s="309"/>
      <c r="H158" s="357" t="s">
        <v>700</v>
      </c>
      <c r="I158" s="357" t="s">
        <v>662</v>
      </c>
      <c r="J158" s="357">
        <v>50</v>
      </c>
      <c r="K158" s="353"/>
    </row>
    <row r="159" ht="15" customHeight="1">
      <c r="B159" s="332"/>
      <c r="C159" s="357" t="s">
        <v>177</v>
      </c>
      <c r="D159" s="309"/>
      <c r="E159" s="309"/>
      <c r="F159" s="358" t="s">
        <v>660</v>
      </c>
      <c r="G159" s="309"/>
      <c r="H159" s="357" t="s">
        <v>722</v>
      </c>
      <c r="I159" s="357" t="s">
        <v>662</v>
      </c>
      <c r="J159" s="357" t="s">
        <v>723</v>
      </c>
      <c r="K159" s="353"/>
    </row>
    <row r="160" ht="15" customHeight="1">
      <c r="B160" s="332"/>
      <c r="C160" s="357" t="s">
        <v>724</v>
      </c>
      <c r="D160" s="309"/>
      <c r="E160" s="309"/>
      <c r="F160" s="358" t="s">
        <v>660</v>
      </c>
      <c r="G160" s="309"/>
      <c r="H160" s="357" t="s">
        <v>725</v>
      </c>
      <c r="I160" s="357" t="s">
        <v>695</v>
      </c>
      <c r="J160" s="357"/>
      <c r="K160" s="353"/>
    </row>
    <row r="161" ht="15" customHeight="1">
      <c r="B161" s="359"/>
      <c r="C161" s="341"/>
      <c r="D161" s="341"/>
      <c r="E161" s="341"/>
      <c r="F161" s="341"/>
      <c r="G161" s="341"/>
      <c r="H161" s="341"/>
      <c r="I161" s="341"/>
      <c r="J161" s="341"/>
      <c r="K161" s="360"/>
    </row>
    <row r="162" ht="18.75" customHeight="1">
      <c r="B162" s="306"/>
      <c r="C162" s="309"/>
      <c r="D162" s="309"/>
      <c r="E162" s="309"/>
      <c r="F162" s="331"/>
      <c r="G162" s="309"/>
      <c r="H162" s="309"/>
      <c r="I162" s="309"/>
      <c r="J162" s="309"/>
      <c r="K162" s="306"/>
    </row>
    <row r="163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ht="45" customHeight="1">
      <c r="B165" s="299"/>
      <c r="C165" s="300" t="s">
        <v>726</v>
      </c>
      <c r="D165" s="300"/>
      <c r="E165" s="300"/>
      <c r="F165" s="300"/>
      <c r="G165" s="300"/>
      <c r="H165" s="300"/>
      <c r="I165" s="300"/>
      <c r="J165" s="300"/>
      <c r="K165" s="301"/>
    </row>
    <row r="166" ht="17.25" customHeight="1">
      <c r="B166" s="299"/>
      <c r="C166" s="324" t="s">
        <v>654</v>
      </c>
      <c r="D166" s="324"/>
      <c r="E166" s="324"/>
      <c r="F166" s="324" t="s">
        <v>655</v>
      </c>
      <c r="G166" s="361"/>
      <c r="H166" s="362" t="s">
        <v>62</v>
      </c>
      <c r="I166" s="362" t="s">
        <v>65</v>
      </c>
      <c r="J166" s="324" t="s">
        <v>656</v>
      </c>
      <c r="K166" s="301"/>
    </row>
    <row r="167" ht="17.25" customHeight="1">
      <c r="B167" s="302"/>
      <c r="C167" s="326" t="s">
        <v>657</v>
      </c>
      <c r="D167" s="326"/>
      <c r="E167" s="326"/>
      <c r="F167" s="327" t="s">
        <v>658</v>
      </c>
      <c r="G167" s="363"/>
      <c r="H167" s="364"/>
      <c r="I167" s="364"/>
      <c r="J167" s="326" t="s">
        <v>659</v>
      </c>
      <c r="K167" s="304"/>
    </row>
    <row r="168" ht="5.25" customHeight="1">
      <c r="B168" s="332"/>
      <c r="C168" s="329"/>
      <c r="D168" s="329"/>
      <c r="E168" s="329"/>
      <c r="F168" s="329"/>
      <c r="G168" s="330"/>
      <c r="H168" s="329"/>
      <c r="I168" s="329"/>
      <c r="J168" s="329"/>
      <c r="K168" s="353"/>
    </row>
    <row r="169" ht="15" customHeight="1">
      <c r="B169" s="332"/>
      <c r="C169" s="309" t="s">
        <v>663</v>
      </c>
      <c r="D169" s="309"/>
      <c r="E169" s="309"/>
      <c r="F169" s="331" t="s">
        <v>660</v>
      </c>
      <c r="G169" s="309"/>
      <c r="H169" s="309" t="s">
        <v>700</v>
      </c>
      <c r="I169" s="309" t="s">
        <v>662</v>
      </c>
      <c r="J169" s="309">
        <v>120</v>
      </c>
      <c r="K169" s="353"/>
    </row>
    <row r="170" ht="15" customHeight="1">
      <c r="B170" s="332"/>
      <c r="C170" s="309" t="s">
        <v>709</v>
      </c>
      <c r="D170" s="309"/>
      <c r="E170" s="309"/>
      <c r="F170" s="331" t="s">
        <v>660</v>
      </c>
      <c r="G170" s="309"/>
      <c r="H170" s="309" t="s">
        <v>710</v>
      </c>
      <c r="I170" s="309" t="s">
        <v>662</v>
      </c>
      <c r="J170" s="309" t="s">
        <v>711</v>
      </c>
      <c r="K170" s="353"/>
    </row>
    <row r="171" ht="15" customHeight="1">
      <c r="B171" s="332"/>
      <c r="C171" s="309" t="s">
        <v>93</v>
      </c>
      <c r="D171" s="309"/>
      <c r="E171" s="309"/>
      <c r="F171" s="331" t="s">
        <v>660</v>
      </c>
      <c r="G171" s="309"/>
      <c r="H171" s="309" t="s">
        <v>727</v>
      </c>
      <c r="I171" s="309" t="s">
        <v>662</v>
      </c>
      <c r="J171" s="309" t="s">
        <v>711</v>
      </c>
      <c r="K171" s="353"/>
    </row>
    <row r="172" ht="15" customHeight="1">
      <c r="B172" s="332"/>
      <c r="C172" s="309" t="s">
        <v>665</v>
      </c>
      <c r="D172" s="309"/>
      <c r="E172" s="309"/>
      <c r="F172" s="331" t="s">
        <v>666</v>
      </c>
      <c r="G172" s="309"/>
      <c r="H172" s="309" t="s">
        <v>727</v>
      </c>
      <c r="I172" s="309" t="s">
        <v>662</v>
      </c>
      <c r="J172" s="309">
        <v>50</v>
      </c>
      <c r="K172" s="353"/>
    </row>
    <row r="173" ht="15" customHeight="1">
      <c r="B173" s="332"/>
      <c r="C173" s="309" t="s">
        <v>668</v>
      </c>
      <c r="D173" s="309"/>
      <c r="E173" s="309"/>
      <c r="F173" s="331" t="s">
        <v>660</v>
      </c>
      <c r="G173" s="309"/>
      <c r="H173" s="309" t="s">
        <v>727</v>
      </c>
      <c r="I173" s="309" t="s">
        <v>670</v>
      </c>
      <c r="J173" s="309"/>
      <c r="K173" s="353"/>
    </row>
    <row r="174" ht="15" customHeight="1">
      <c r="B174" s="332"/>
      <c r="C174" s="309" t="s">
        <v>679</v>
      </c>
      <c r="D174" s="309"/>
      <c r="E174" s="309"/>
      <c r="F174" s="331" t="s">
        <v>666</v>
      </c>
      <c r="G174" s="309"/>
      <c r="H174" s="309" t="s">
        <v>727</v>
      </c>
      <c r="I174" s="309" t="s">
        <v>662</v>
      </c>
      <c r="J174" s="309">
        <v>50</v>
      </c>
      <c r="K174" s="353"/>
    </row>
    <row r="175" ht="15" customHeight="1">
      <c r="B175" s="332"/>
      <c r="C175" s="309" t="s">
        <v>687</v>
      </c>
      <c r="D175" s="309"/>
      <c r="E175" s="309"/>
      <c r="F175" s="331" t="s">
        <v>666</v>
      </c>
      <c r="G175" s="309"/>
      <c r="H175" s="309" t="s">
        <v>727</v>
      </c>
      <c r="I175" s="309" t="s">
        <v>662</v>
      </c>
      <c r="J175" s="309">
        <v>50</v>
      </c>
      <c r="K175" s="353"/>
    </row>
    <row r="176" ht="15" customHeight="1">
      <c r="B176" s="332"/>
      <c r="C176" s="309" t="s">
        <v>685</v>
      </c>
      <c r="D176" s="309"/>
      <c r="E176" s="309"/>
      <c r="F176" s="331" t="s">
        <v>666</v>
      </c>
      <c r="G176" s="309"/>
      <c r="H176" s="309" t="s">
        <v>727</v>
      </c>
      <c r="I176" s="309" t="s">
        <v>662</v>
      </c>
      <c r="J176" s="309">
        <v>50</v>
      </c>
      <c r="K176" s="353"/>
    </row>
    <row r="177" ht="15" customHeight="1">
      <c r="B177" s="332"/>
      <c r="C177" s="309" t="s">
        <v>184</v>
      </c>
      <c r="D177" s="309"/>
      <c r="E177" s="309"/>
      <c r="F177" s="331" t="s">
        <v>660</v>
      </c>
      <c r="G177" s="309"/>
      <c r="H177" s="309" t="s">
        <v>728</v>
      </c>
      <c r="I177" s="309" t="s">
        <v>729</v>
      </c>
      <c r="J177" s="309"/>
      <c r="K177" s="353"/>
    </row>
    <row r="178" ht="15" customHeight="1">
      <c r="B178" s="332"/>
      <c r="C178" s="309" t="s">
        <v>65</v>
      </c>
      <c r="D178" s="309"/>
      <c r="E178" s="309"/>
      <c r="F178" s="331" t="s">
        <v>660</v>
      </c>
      <c r="G178" s="309"/>
      <c r="H178" s="309" t="s">
        <v>730</v>
      </c>
      <c r="I178" s="309" t="s">
        <v>731</v>
      </c>
      <c r="J178" s="309">
        <v>1</v>
      </c>
      <c r="K178" s="353"/>
    </row>
    <row r="179" ht="15" customHeight="1">
      <c r="B179" s="332"/>
      <c r="C179" s="309" t="s">
        <v>61</v>
      </c>
      <c r="D179" s="309"/>
      <c r="E179" s="309"/>
      <c r="F179" s="331" t="s">
        <v>660</v>
      </c>
      <c r="G179" s="309"/>
      <c r="H179" s="309" t="s">
        <v>732</v>
      </c>
      <c r="I179" s="309" t="s">
        <v>662</v>
      </c>
      <c r="J179" s="309">
        <v>20</v>
      </c>
      <c r="K179" s="353"/>
    </row>
    <row r="180" ht="15" customHeight="1">
      <c r="B180" s="332"/>
      <c r="C180" s="309" t="s">
        <v>62</v>
      </c>
      <c r="D180" s="309"/>
      <c r="E180" s="309"/>
      <c r="F180" s="331" t="s">
        <v>660</v>
      </c>
      <c r="G180" s="309"/>
      <c r="H180" s="309" t="s">
        <v>733</v>
      </c>
      <c r="I180" s="309" t="s">
        <v>662</v>
      </c>
      <c r="J180" s="309">
        <v>255</v>
      </c>
      <c r="K180" s="353"/>
    </row>
    <row r="181" ht="15" customHeight="1">
      <c r="B181" s="332"/>
      <c r="C181" s="309" t="s">
        <v>185</v>
      </c>
      <c r="D181" s="309"/>
      <c r="E181" s="309"/>
      <c r="F181" s="331" t="s">
        <v>660</v>
      </c>
      <c r="G181" s="309"/>
      <c r="H181" s="309" t="s">
        <v>624</v>
      </c>
      <c r="I181" s="309" t="s">
        <v>662</v>
      </c>
      <c r="J181" s="309">
        <v>10</v>
      </c>
      <c r="K181" s="353"/>
    </row>
    <row r="182" ht="15" customHeight="1">
      <c r="B182" s="332"/>
      <c r="C182" s="309" t="s">
        <v>186</v>
      </c>
      <c r="D182" s="309"/>
      <c r="E182" s="309"/>
      <c r="F182" s="331" t="s">
        <v>660</v>
      </c>
      <c r="G182" s="309"/>
      <c r="H182" s="309" t="s">
        <v>734</v>
      </c>
      <c r="I182" s="309" t="s">
        <v>695</v>
      </c>
      <c r="J182" s="309"/>
      <c r="K182" s="353"/>
    </row>
    <row r="183" ht="15" customHeight="1">
      <c r="B183" s="332"/>
      <c r="C183" s="309" t="s">
        <v>735</v>
      </c>
      <c r="D183" s="309"/>
      <c r="E183" s="309"/>
      <c r="F183" s="331" t="s">
        <v>660</v>
      </c>
      <c r="G183" s="309"/>
      <c r="H183" s="309" t="s">
        <v>736</v>
      </c>
      <c r="I183" s="309" t="s">
        <v>695</v>
      </c>
      <c r="J183" s="309"/>
      <c r="K183" s="353"/>
    </row>
    <row r="184" ht="15" customHeight="1">
      <c r="B184" s="332"/>
      <c r="C184" s="309" t="s">
        <v>724</v>
      </c>
      <c r="D184" s="309"/>
      <c r="E184" s="309"/>
      <c r="F184" s="331" t="s">
        <v>660</v>
      </c>
      <c r="G184" s="309"/>
      <c r="H184" s="309" t="s">
        <v>737</v>
      </c>
      <c r="I184" s="309" t="s">
        <v>695</v>
      </c>
      <c r="J184" s="309"/>
      <c r="K184" s="353"/>
    </row>
    <row r="185" ht="15" customHeight="1">
      <c r="B185" s="332"/>
      <c r="C185" s="309" t="s">
        <v>188</v>
      </c>
      <c r="D185" s="309"/>
      <c r="E185" s="309"/>
      <c r="F185" s="331" t="s">
        <v>666</v>
      </c>
      <c r="G185" s="309"/>
      <c r="H185" s="309" t="s">
        <v>738</v>
      </c>
      <c r="I185" s="309" t="s">
        <v>662</v>
      </c>
      <c r="J185" s="309">
        <v>50</v>
      </c>
      <c r="K185" s="353"/>
    </row>
    <row r="186" ht="15" customHeight="1">
      <c r="B186" s="332"/>
      <c r="C186" s="309" t="s">
        <v>739</v>
      </c>
      <c r="D186" s="309"/>
      <c r="E186" s="309"/>
      <c r="F186" s="331" t="s">
        <v>666</v>
      </c>
      <c r="G186" s="309"/>
      <c r="H186" s="309" t="s">
        <v>740</v>
      </c>
      <c r="I186" s="309" t="s">
        <v>741</v>
      </c>
      <c r="J186" s="309"/>
      <c r="K186" s="353"/>
    </row>
    <row r="187" ht="15" customHeight="1">
      <c r="B187" s="332"/>
      <c r="C187" s="309" t="s">
        <v>742</v>
      </c>
      <c r="D187" s="309"/>
      <c r="E187" s="309"/>
      <c r="F187" s="331" t="s">
        <v>666</v>
      </c>
      <c r="G187" s="309"/>
      <c r="H187" s="309" t="s">
        <v>743</v>
      </c>
      <c r="I187" s="309" t="s">
        <v>741</v>
      </c>
      <c r="J187" s="309"/>
      <c r="K187" s="353"/>
    </row>
    <row r="188" ht="15" customHeight="1">
      <c r="B188" s="332"/>
      <c r="C188" s="309" t="s">
        <v>744</v>
      </c>
      <c r="D188" s="309"/>
      <c r="E188" s="309"/>
      <c r="F188" s="331" t="s">
        <v>666</v>
      </c>
      <c r="G188" s="309"/>
      <c r="H188" s="309" t="s">
        <v>745</v>
      </c>
      <c r="I188" s="309" t="s">
        <v>741</v>
      </c>
      <c r="J188" s="309"/>
      <c r="K188" s="353"/>
    </row>
    <row r="189" ht="15" customHeight="1">
      <c r="B189" s="332"/>
      <c r="C189" s="365" t="s">
        <v>746</v>
      </c>
      <c r="D189" s="309"/>
      <c r="E189" s="309"/>
      <c r="F189" s="331" t="s">
        <v>666</v>
      </c>
      <c r="G189" s="309"/>
      <c r="H189" s="309" t="s">
        <v>747</v>
      </c>
      <c r="I189" s="309" t="s">
        <v>748</v>
      </c>
      <c r="J189" s="366" t="s">
        <v>749</v>
      </c>
      <c r="K189" s="353"/>
    </row>
    <row r="190" ht="15" customHeight="1">
      <c r="B190" s="332"/>
      <c r="C190" s="316" t="s">
        <v>50</v>
      </c>
      <c r="D190" s="309"/>
      <c r="E190" s="309"/>
      <c r="F190" s="331" t="s">
        <v>660</v>
      </c>
      <c r="G190" s="309"/>
      <c r="H190" s="306" t="s">
        <v>750</v>
      </c>
      <c r="I190" s="309" t="s">
        <v>751</v>
      </c>
      <c r="J190" s="309"/>
      <c r="K190" s="353"/>
    </row>
    <row r="191" ht="15" customHeight="1">
      <c r="B191" s="332"/>
      <c r="C191" s="316" t="s">
        <v>752</v>
      </c>
      <c r="D191" s="309"/>
      <c r="E191" s="309"/>
      <c r="F191" s="331" t="s">
        <v>660</v>
      </c>
      <c r="G191" s="309"/>
      <c r="H191" s="309" t="s">
        <v>753</v>
      </c>
      <c r="I191" s="309" t="s">
        <v>695</v>
      </c>
      <c r="J191" s="309"/>
      <c r="K191" s="353"/>
    </row>
    <row r="192" ht="15" customHeight="1">
      <c r="B192" s="332"/>
      <c r="C192" s="316" t="s">
        <v>754</v>
      </c>
      <c r="D192" s="309"/>
      <c r="E192" s="309"/>
      <c r="F192" s="331" t="s">
        <v>660</v>
      </c>
      <c r="G192" s="309"/>
      <c r="H192" s="309" t="s">
        <v>755</v>
      </c>
      <c r="I192" s="309" t="s">
        <v>695</v>
      </c>
      <c r="J192" s="309"/>
      <c r="K192" s="353"/>
    </row>
    <row r="193" ht="15" customHeight="1">
      <c r="B193" s="332"/>
      <c r="C193" s="316" t="s">
        <v>756</v>
      </c>
      <c r="D193" s="309"/>
      <c r="E193" s="309"/>
      <c r="F193" s="331" t="s">
        <v>666</v>
      </c>
      <c r="G193" s="309"/>
      <c r="H193" s="309" t="s">
        <v>757</v>
      </c>
      <c r="I193" s="309" t="s">
        <v>695</v>
      </c>
      <c r="J193" s="309"/>
      <c r="K193" s="353"/>
    </row>
    <row r="194" ht="15" customHeight="1">
      <c r="B194" s="359"/>
      <c r="C194" s="367"/>
      <c r="D194" s="341"/>
      <c r="E194" s="341"/>
      <c r="F194" s="341"/>
      <c r="G194" s="341"/>
      <c r="H194" s="341"/>
      <c r="I194" s="341"/>
      <c r="J194" s="341"/>
      <c r="K194" s="360"/>
    </row>
    <row r="195" ht="18.75" customHeight="1">
      <c r="B195" s="306"/>
      <c r="C195" s="309"/>
      <c r="D195" s="309"/>
      <c r="E195" s="309"/>
      <c r="F195" s="331"/>
      <c r="G195" s="309"/>
      <c r="H195" s="309"/>
      <c r="I195" s="309"/>
      <c r="J195" s="309"/>
      <c r="K195" s="306"/>
    </row>
    <row r="196" ht="18.75" customHeight="1">
      <c r="B196" s="306"/>
      <c r="C196" s="309"/>
      <c r="D196" s="309"/>
      <c r="E196" s="309"/>
      <c r="F196" s="331"/>
      <c r="G196" s="309"/>
      <c r="H196" s="309"/>
      <c r="I196" s="309"/>
      <c r="J196" s="309"/>
      <c r="K196" s="306"/>
    </row>
    <row r="197" ht="18.75" customHeight="1">
      <c r="B197" s="317"/>
      <c r="C197" s="317"/>
      <c r="D197" s="317"/>
      <c r="E197" s="317"/>
      <c r="F197" s="317"/>
      <c r="G197" s="317"/>
      <c r="H197" s="317"/>
      <c r="I197" s="317"/>
      <c r="J197" s="317"/>
      <c r="K197" s="317"/>
    </row>
    <row r="198" ht="13.5">
      <c r="B198" s="296"/>
      <c r="C198" s="297"/>
      <c r="D198" s="297"/>
      <c r="E198" s="297"/>
      <c r="F198" s="297"/>
      <c r="G198" s="297"/>
      <c r="H198" s="297"/>
      <c r="I198" s="297"/>
      <c r="J198" s="297"/>
      <c r="K198" s="298"/>
    </row>
    <row r="199" ht="21">
      <c r="B199" s="299"/>
      <c r="C199" s="300" t="s">
        <v>758</v>
      </c>
      <c r="D199" s="300"/>
      <c r="E199" s="300"/>
      <c r="F199" s="300"/>
      <c r="G199" s="300"/>
      <c r="H199" s="300"/>
      <c r="I199" s="300"/>
      <c r="J199" s="300"/>
      <c r="K199" s="301"/>
    </row>
    <row r="200" ht="25.5" customHeight="1">
      <c r="B200" s="299"/>
      <c r="C200" s="368" t="s">
        <v>759</v>
      </c>
      <c r="D200" s="368"/>
      <c r="E200" s="368"/>
      <c r="F200" s="368" t="s">
        <v>760</v>
      </c>
      <c r="G200" s="369"/>
      <c r="H200" s="368" t="s">
        <v>761</v>
      </c>
      <c r="I200" s="368"/>
      <c r="J200" s="368"/>
      <c r="K200" s="301"/>
    </row>
    <row r="201" ht="5.25" customHeight="1">
      <c r="B201" s="332"/>
      <c r="C201" s="329"/>
      <c r="D201" s="329"/>
      <c r="E201" s="329"/>
      <c r="F201" s="329"/>
      <c r="G201" s="309"/>
      <c r="H201" s="329"/>
      <c r="I201" s="329"/>
      <c r="J201" s="329"/>
      <c r="K201" s="353"/>
    </row>
    <row r="202" ht="15" customHeight="1">
      <c r="B202" s="332"/>
      <c r="C202" s="309" t="s">
        <v>751</v>
      </c>
      <c r="D202" s="309"/>
      <c r="E202" s="309"/>
      <c r="F202" s="331" t="s">
        <v>51</v>
      </c>
      <c r="G202" s="309"/>
      <c r="H202" s="309" t="s">
        <v>762</v>
      </c>
      <c r="I202" s="309"/>
      <c r="J202" s="309"/>
      <c r="K202" s="353"/>
    </row>
    <row r="203" ht="15" customHeight="1">
      <c r="B203" s="332"/>
      <c r="C203" s="338"/>
      <c r="D203" s="309"/>
      <c r="E203" s="309"/>
      <c r="F203" s="331" t="s">
        <v>52</v>
      </c>
      <c r="G203" s="309"/>
      <c r="H203" s="309" t="s">
        <v>763</v>
      </c>
      <c r="I203" s="309"/>
      <c r="J203" s="309"/>
      <c r="K203" s="353"/>
    </row>
    <row r="204" ht="15" customHeight="1">
      <c r="B204" s="332"/>
      <c r="C204" s="338"/>
      <c r="D204" s="309"/>
      <c r="E204" s="309"/>
      <c r="F204" s="331" t="s">
        <v>55</v>
      </c>
      <c r="G204" s="309"/>
      <c r="H204" s="309" t="s">
        <v>764</v>
      </c>
      <c r="I204" s="309"/>
      <c r="J204" s="309"/>
      <c r="K204" s="353"/>
    </row>
    <row r="205" ht="15" customHeight="1">
      <c r="B205" s="332"/>
      <c r="C205" s="309"/>
      <c r="D205" s="309"/>
      <c r="E205" s="309"/>
      <c r="F205" s="331" t="s">
        <v>53</v>
      </c>
      <c r="G205" s="309"/>
      <c r="H205" s="309" t="s">
        <v>765</v>
      </c>
      <c r="I205" s="309"/>
      <c r="J205" s="309"/>
      <c r="K205" s="353"/>
    </row>
    <row r="206" ht="15" customHeight="1">
      <c r="B206" s="332"/>
      <c r="C206" s="309"/>
      <c r="D206" s="309"/>
      <c r="E206" s="309"/>
      <c r="F206" s="331" t="s">
        <v>54</v>
      </c>
      <c r="G206" s="309"/>
      <c r="H206" s="309" t="s">
        <v>766</v>
      </c>
      <c r="I206" s="309"/>
      <c r="J206" s="309"/>
      <c r="K206" s="353"/>
    </row>
    <row r="207" ht="15" customHeight="1">
      <c r="B207" s="332"/>
      <c r="C207" s="309"/>
      <c r="D207" s="309"/>
      <c r="E207" s="309"/>
      <c r="F207" s="331"/>
      <c r="G207" s="309"/>
      <c r="H207" s="309"/>
      <c r="I207" s="309"/>
      <c r="J207" s="309"/>
      <c r="K207" s="353"/>
    </row>
    <row r="208" ht="15" customHeight="1">
      <c r="B208" s="332"/>
      <c r="C208" s="309" t="s">
        <v>707</v>
      </c>
      <c r="D208" s="309"/>
      <c r="E208" s="309"/>
      <c r="F208" s="331" t="s">
        <v>86</v>
      </c>
      <c r="G208" s="309"/>
      <c r="H208" s="309" t="s">
        <v>767</v>
      </c>
      <c r="I208" s="309"/>
      <c r="J208" s="309"/>
      <c r="K208" s="353"/>
    </row>
    <row r="209" ht="15" customHeight="1">
      <c r="B209" s="332"/>
      <c r="C209" s="338"/>
      <c r="D209" s="309"/>
      <c r="E209" s="309"/>
      <c r="F209" s="331" t="s">
        <v>605</v>
      </c>
      <c r="G209" s="309"/>
      <c r="H209" s="309" t="s">
        <v>606</v>
      </c>
      <c r="I209" s="309"/>
      <c r="J209" s="309"/>
      <c r="K209" s="353"/>
    </row>
    <row r="210" ht="15" customHeight="1">
      <c r="B210" s="332"/>
      <c r="C210" s="309"/>
      <c r="D210" s="309"/>
      <c r="E210" s="309"/>
      <c r="F210" s="331" t="s">
        <v>603</v>
      </c>
      <c r="G210" s="309"/>
      <c r="H210" s="309" t="s">
        <v>768</v>
      </c>
      <c r="I210" s="309"/>
      <c r="J210" s="309"/>
      <c r="K210" s="353"/>
    </row>
    <row r="211" ht="15" customHeight="1">
      <c r="B211" s="370"/>
      <c r="C211" s="338"/>
      <c r="D211" s="338"/>
      <c r="E211" s="338"/>
      <c r="F211" s="331" t="s">
        <v>607</v>
      </c>
      <c r="G211" s="316"/>
      <c r="H211" s="357" t="s">
        <v>608</v>
      </c>
      <c r="I211" s="357"/>
      <c r="J211" s="357"/>
      <c r="K211" s="371"/>
    </row>
    <row r="212" ht="15" customHeight="1">
      <c r="B212" s="370"/>
      <c r="C212" s="338"/>
      <c r="D212" s="338"/>
      <c r="E212" s="338"/>
      <c r="F212" s="331" t="s">
        <v>451</v>
      </c>
      <c r="G212" s="316"/>
      <c r="H212" s="357" t="s">
        <v>769</v>
      </c>
      <c r="I212" s="357"/>
      <c r="J212" s="357"/>
      <c r="K212" s="371"/>
    </row>
    <row r="213" ht="15" customHeight="1">
      <c r="B213" s="370"/>
      <c r="C213" s="338"/>
      <c r="D213" s="338"/>
      <c r="E213" s="338"/>
      <c r="F213" s="372"/>
      <c r="G213" s="316"/>
      <c r="H213" s="373"/>
      <c r="I213" s="373"/>
      <c r="J213" s="373"/>
      <c r="K213" s="371"/>
    </row>
    <row r="214" ht="15" customHeight="1">
      <c r="B214" s="370"/>
      <c r="C214" s="309" t="s">
        <v>731</v>
      </c>
      <c r="D214" s="338"/>
      <c r="E214" s="338"/>
      <c r="F214" s="331">
        <v>1</v>
      </c>
      <c r="G214" s="316"/>
      <c r="H214" s="357" t="s">
        <v>770</v>
      </c>
      <c r="I214" s="357"/>
      <c r="J214" s="357"/>
      <c r="K214" s="371"/>
    </row>
    <row r="215" ht="15" customHeight="1">
      <c r="B215" s="370"/>
      <c r="C215" s="338"/>
      <c r="D215" s="338"/>
      <c r="E215" s="338"/>
      <c r="F215" s="331">
        <v>2</v>
      </c>
      <c r="G215" s="316"/>
      <c r="H215" s="357" t="s">
        <v>771</v>
      </c>
      <c r="I215" s="357"/>
      <c r="J215" s="357"/>
      <c r="K215" s="371"/>
    </row>
    <row r="216" ht="15" customHeight="1">
      <c r="B216" s="370"/>
      <c r="C216" s="338"/>
      <c r="D216" s="338"/>
      <c r="E216" s="338"/>
      <c r="F216" s="331">
        <v>3</v>
      </c>
      <c r="G216" s="316"/>
      <c r="H216" s="357" t="s">
        <v>772</v>
      </c>
      <c r="I216" s="357"/>
      <c r="J216" s="357"/>
      <c r="K216" s="371"/>
    </row>
    <row r="217" ht="15" customHeight="1">
      <c r="B217" s="370"/>
      <c r="C217" s="338"/>
      <c r="D217" s="338"/>
      <c r="E217" s="338"/>
      <c r="F217" s="331">
        <v>4</v>
      </c>
      <c r="G217" s="316"/>
      <c r="H217" s="357" t="s">
        <v>773</v>
      </c>
      <c r="I217" s="357"/>
      <c r="J217" s="357"/>
      <c r="K217" s="371"/>
    </row>
    <row r="218" ht="12.75" customHeight="1">
      <c r="B218" s="374"/>
      <c r="C218" s="375"/>
      <c r="D218" s="375"/>
      <c r="E218" s="375"/>
      <c r="F218" s="375"/>
      <c r="G218" s="375"/>
      <c r="H218" s="375"/>
      <c r="I218" s="375"/>
      <c r="J218" s="375"/>
      <c r="K218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2019-02-15T13:28:05Z</dcterms:created>
  <dcterms:modified xsi:type="dcterms:W3CDTF">2019-02-15T13:28:09Z</dcterms:modified>
</cp:coreProperties>
</file>